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06 1 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'06 1  Pol'!$A$1:$V$77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68" i="12" l="1"/>
  <c r="G70" i="12"/>
  <c r="G72" i="12"/>
  <c r="G74" i="12"/>
  <c r="G75" i="12"/>
  <c r="G69" i="12"/>
  <c r="G63" i="12"/>
  <c r="G66" i="12"/>
  <c r="G64" i="12"/>
  <c r="G61" i="12"/>
  <c r="G62" i="12"/>
  <c r="G54" i="12"/>
  <c r="G56" i="12"/>
  <c r="G58" i="12"/>
  <c r="G59" i="12"/>
  <c r="G55" i="12"/>
  <c r="G50" i="12"/>
  <c r="G52" i="12"/>
  <c r="G53" i="12"/>
  <c r="G51" i="12"/>
  <c r="G41" i="12"/>
  <c r="G43" i="12"/>
  <c r="G44" i="12"/>
  <c r="G46" i="12"/>
  <c r="G48" i="12"/>
  <c r="G42" i="12"/>
  <c r="G29" i="12"/>
  <c r="G33" i="12"/>
  <c r="G36" i="12"/>
  <c r="G30" i="12"/>
  <c r="G23" i="12"/>
  <c r="G26" i="12"/>
  <c r="G28" i="12"/>
  <c r="G24" i="12"/>
  <c r="G9" i="12"/>
  <c r="G10" i="12"/>
  <c r="G11" i="12"/>
  <c r="G13" i="12"/>
  <c r="G15" i="12"/>
  <c r="G16" i="12"/>
  <c r="G18" i="12"/>
  <c r="G20" i="12"/>
  <c r="G21" i="12"/>
  <c r="G22" i="12"/>
  <c r="G8" i="12"/>
  <c r="G7" i="12" s="1"/>
  <c r="I8" i="12" l="1"/>
  <c r="K8" i="12"/>
  <c r="M8" i="12"/>
  <c r="O8" i="12"/>
  <c r="Q8" i="12"/>
  <c r="U8" i="12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8" i="12"/>
  <c r="K18" i="12"/>
  <c r="M18" i="12"/>
  <c r="O18" i="12"/>
  <c r="Q18" i="12"/>
  <c r="U18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4" i="12"/>
  <c r="K24" i="12"/>
  <c r="M24" i="12"/>
  <c r="O24" i="12"/>
  <c r="Q24" i="12"/>
  <c r="U24" i="12"/>
  <c r="I26" i="12"/>
  <c r="K26" i="12"/>
  <c r="M26" i="12"/>
  <c r="M23" i="12" s="1"/>
  <c r="O26" i="12"/>
  <c r="Q26" i="12"/>
  <c r="U26" i="12"/>
  <c r="I28" i="12"/>
  <c r="K28" i="12"/>
  <c r="M28" i="12"/>
  <c r="O28" i="12"/>
  <c r="Q28" i="12"/>
  <c r="U28" i="12"/>
  <c r="I30" i="12"/>
  <c r="K30" i="12"/>
  <c r="M30" i="12"/>
  <c r="O30" i="12"/>
  <c r="Q30" i="12"/>
  <c r="U30" i="12"/>
  <c r="I33" i="12"/>
  <c r="K33" i="12"/>
  <c r="M33" i="12"/>
  <c r="O33" i="12"/>
  <c r="Q33" i="12"/>
  <c r="U33" i="12"/>
  <c r="I36" i="12"/>
  <c r="K36" i="12"/>
  <c r="M36" i="12"/>
  <c r="O36" i="12"/>
  <c r="Q36" i="12"/>
  <c r="U36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6" i="12"/>
  <c r="K46" i="12"/>
  <c r="M46" i="12"/>
  <c r="O46" i="12"/>
  <c r="Q46" i="12"/>
  <c r="U46" i="12"/>
  <c r="I48" i="12"/>
  <c r="K48" i="12"/>
  <c r="M48" i="12"/>
  <c r="O48" i="12"/>
  <c r="Q48" i="12"/>
  <c r="U48" i="12"/>
  <c r="I51" i="12"/>
  <c r="K51" i="12"/>
  <c r="M51" i="12"/>
  <c r="O51" i="12"/>
  <c r="Q51" i="12"/>
  <c r="U51" i="12"/>
  <c r="I52" i="12"/>
  <c r="I50" i="12" s="1"/>
  <c r="K52" i="12"/>
  <c r="M52" i="12"/>
  <c r="O52" i="12"/>
  <c r="O50" i="12" s="1"/>
  <c r="Q52" i="12"/>
  <c r="Q50" i="12" s="1"/>
  <c r="U52" i="12"/>
  <c r="I53" i="12"/>
  <c r="K53" i="12"/>
  <c r="M53" i="12"/>
  <c r="O53" i="12"/>
  <c r="Q53" i="12"/>
  <c r="U53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O61" i="12"/>
  <c r="I62" i="12"/>
  <c r="I61" i="12" s="1"/>
  <c r="K62" i="12"/>
  <c r="K61" i="12" s="1"/>
  <c r="M62" i="12"/>
  <c r="M61" i="12" s="1"/>
  <c r="O62" i="12"/>
  <c r="Q62" i="12"/>
  <c r="Q61" i="12" s="1"/>
  <c r="U62" i="12"/>
  <c r="U61" i="12" s="1"/>
  <c r="I64" i="12"/>
  <c r="K64" i="12"/>
  <c r="M64" i="12"/>
  <c r="O64" i="12"/>
  <c r="Q64" i="12"/>
  <c r="U64" i="12"/>
  <c r="I66" i="12"/>
  <c r="K66" i="12"/>
  <c r="M66" i="12"/>
  <c r="O66" i="12"/>
  <c r="Q66" i="12"/>
  <c r="U66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2" i="12"/>
  <c r="K72" i="12"/>
  <c r="M72" i="12"/>
  <c r="O72" i="12"/>
  <c r="Q72" i="12"/>
  <c r="U72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F42" i="1"/>
  <c r="G42" i="1"/>
  <c r="H42" i="1"/>
  <c r="I42" i="1"/>
  <c r="J41" i="1" s="1"/>
  <c r="J40" i="1"/>
  <c r="G38" i="1"/>
  <c r="F38" i="1"/>
  <c r="E24" i="1"/>
  <c r="E26" i="1"/>
  <c r="J39" i="1" l="1"/>
  <c r="J42" i="1" s="1"/>
  <c r="M63" i="12"/>
  <c r="Q63" i="12"/>
  <c r="I63" i="12"/>
  <c r="O54" i="12"/>
  <c r="U54" i="12"/>
  <c r="K54" i="12"/>
  <c r="U29" i="12"/>
  <c r="K29" i="12"/>
  <c r="O29" i="12"/>
  <c r="O23" i="12"/>
  <c r="U23" i="12"/>
  <c r="K23" i="12"/>
  <c r="M54" i="12"/>
  <c r="Q54" i="12"/>
  <c r="I54" i="12"/>
  <c r="Q23" i="12"/>
  <c r="I23" i="12"/>
  <c r="Q7" i="12"/>
  <c r="I7" i="12"/>
  <c r="Q68" i="12"/>
  <c r="I68" i="12"/>
  <c r="U50" i="12"/>
  <c r="K50" i="12"/>
  <c r="U41" i="12"/>
  <c r="K41" i="12"/>
  <c r="O41" i="12"/>
  <c r="O7" i="12"/>
  <c r="U7" i="12"/>
  <c r="K7" i="12"/>
  <c r="O68" i="12"/>
  <c r="U68" i="12"/>
  <c r="K68" i="12"/>
  <c r="O63" i="12"/>
  <c r="U63" i="12"/>
  <c r="K63" i="12"/>
  <c r="Q41" i="12"/>
  <c r="I41" i="12"/>
  <c r="Q29" i="12"/>
  <c r="I29" i="12"/>
  <c r="M50" i="12"/>
  <c r="M7" i="12"/>
  <c r="M68" i="12"/>
  <c r="M41" i="12"/>
  <c r="M29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<sst xmlns="http://schemas.openxmlformats.org/spreadsheetml/2006/main" count="443" uniqueCount="228">
  <si>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</si>
  <si>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</si>
  <si>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</si>
  <si>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</si>
  <si>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</si>
  <si>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</si>
  <si>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</si>
  <si>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</si>
  <si>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</si>
  <si>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</si>
  <si>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</si>
  <si>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</si>
  <si>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</si>
  <si>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</si>
  <si>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</si>
  <si>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</si>
  <si>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</si>
  <si>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</si>
  <si>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</si>
  <si>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</si>
  <si>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</si>
  <si>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</si>
  <si>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</si>
  <si>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</si>
  <si>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</si>
  <si>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</si>
  <si>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</si>
  <si>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</si>
  <si>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</si>
  <si>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</si>
  <si>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</si>
  <si>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</si>
  <si>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</si>
  <si>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</si>
  <si>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</si>
  <si>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</si>
  <si>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</si>
  <si>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</si>
  <si>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</si>
  <si>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</si>
  <si>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</si>
  <si>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</si>
  <si>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 xml:space="preserve">1 </t>
  </si>
  <si>
    <t>vjezd</t>
  </si>
  <si>
    <t>06</t>
  </si>
  <si>
    <t>Komunikace</t>
  </si>
  <si>
    <t>Objekt:</t>
  </si>
  <si>
    <t>Rozpočet:</t>
  </si>
  <si>
    <t>Přístavba administrativního objektu KVOP</t>
  </si>
  <si>
    <t>60200</t>
  </si>
  <si>
    <t>Ing.arch. Květ Radko</t>
  </si>
  <si>
    <t>Všetičkova 631/31</t>
  </si>
  <si>
    <t>Brno-Stránice</t>
  </si>
  <si>
    <t>13676601</t>
  </si>
  <si>
    <t>CZ5410110167</t>
  </si>
  <si>
    <t>Stavba</t>
  </si>
  <si>
    <t>Celkem za stavbu</t>
  </si>
  <si>
    <t>Rekapitulace dílů</t>
  </si>
  <si>
    <t>Typ dílu</t>
  </si>
  <si>
    <t>1</t>
  </si>
  <si>
    <t>Zemní práce</t>
  </si>
  <si>
    <t>2</t>
  </si>
  <si>
    <t>Základy a zvláštní zakládání</t>
  </si>
  <si>
    <t>38</t>
  </si>
  <si>
    <t>Kompletní konstrukce</t>
  </si>
  <si>
    <t>5</t>
  </si>
  <si>
    <t>8</t>
  </si>
  <si>
    <t>Trubní vedení</t>
  </si>
  <si>
    <t>91</t>
  </si>
  <si>
    <t>Doplňující práce na komunikaci</t>
  </si>
  <si>
    <t>99</t>
  </si>
  <si>
    <t>Staveništní přesun hmot</t>
  </si>
  <si>
    <t>711</t>
  </si>
  <si>
    <t>Izolace proti vodě</t>
  </si>
  <si>
    <t>979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</si>
  <si>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</si>
  <si>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</si>
  <si>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</si>
  <si>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</si>
  <si>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</si>
  <si>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</si>
  <si>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</si>
  <si>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</si>
  <si>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</si>
  <si>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</si>
  <si>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</si>
  <si>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</si>
  <si>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</si>
  <si>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</si>
  <si>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</si>
  <si>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</si>
  <si>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</si>
  <si>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</si>
  <si>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</si>
  <si>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</si>
  <si>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</si>
  <si>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</si>
  <si>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</si>
  <si>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</si>
  <si>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</si>
  <si>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</si>
  <si>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</si>
  <si>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</si>
  <si>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</si>
  <si>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113108405R00</t>
  </si>
  <si>
    <t>Odstranění podkladu pl. nad 50 m2, živice tl.5 cm</t>
  </si>
  <si>
    <t>m2</t>
  </si>
  <si>
    <t>822-1</t>
  </si>
  <si>
    <t>RTS 16/ II</t>
  </si>
  <si>
    <t>POL1_</t>
  </si>
  <si>
    <t>113109415R00</t>
  </si>
  <si>
    <t>Odstranění podkladu pl.nad 50 m2, beton, tl. 15 cm</t>
  </si>
  <si>
    <t>113202111R00</t>
  </si>
  <si>
    <t>Vytrhání obrub obrubníků silničních</t>
  </si>
  <si>
    <t>m</t>
  </si>
  <si>
    <t>120001101R00</t>
  </si>
  <si>
    <t>Příplatek za ztížení vykopávky v blízkosti vedení</t>
  </si>
  <si>
    <t>m3</t>
  </si>
  <si>
    <t>800-1</t>
  </si>
  <si>
    <t>0,50*28,2</t>
  </si>
  <si>
    <t>VV</t>
  </si>
  <si>
    <t>122102202R00</t>
  </si>
  <si>
    <t>Odkopávky pro silnice v hor. 2 do 1000 m3</t>
  </si>
  <si>
    <t>162*0,40</t>
  </si>
  <si>
    <t>122202202R00</t>
  </si>
  <si>
    <t>Odkopávky pro silnice v hor. 3 do 1000 m3</t>
  </si>
  <si>
    <t>122302201R00</t>
  </si>
  <si>
    <t>Odkopávky pro silnice v hor. 4 do 100 m3</t>
  </si>
  <si>
    <t>47*0,60</t>
  </si>
  <si>
    <t>162701101R00</t>
  </si>
  <si>
    <t>Vodorovné přemístění výkopku z hor.1-4 do 6000 m</t>
  </si>
  <si>
    <t>POL1_1</t>
  </si>
  <si>
    <t>64,8+340+28,2</t>
  </si>
  <si>
    <t>181101102R00</t>
  </si>
  <si>
    <t>Úprava pláně v zářezech v hor. 1-4, se zhutněním</t>
  </si>
  <si>
    <t>199000002R00</t>
  </si>
  <si>
    <t>Poplatek za skládku horniny 1- 4</t>
  </si>
  <si>
    <t>113205111R00</t>
  </si>
  <si>
    <t>Vytrhání obrub z betonových tvárnic</t>
  </si>
  <si>
    <t>Vlastní</t>
  </si>
  <si>
    <t>275313711R00</t>
  </si>
  <si>
    <t>Beton základových patek prostý C 25/30</t>
  </si>
  <si>
    <t>801-1</t>
  </si>
  <si>
    <t>3*0,40*0,40*0,60</t>
  </si>
  <si>
    <t>275351215RT1</t>
  </si>
  <si>
    <t>Bednění stěn základových patek - zřízení, bednicí materiál prkna</t>
  </si>
  <si>
    <t>3*4*0,45*0,60</t>
  </si>
  <si>
    <t>275351216R00</t>
  </si>
  <si>
    <t>Bednění stěn základových patek - odstranění</t>
  </si>
  <si>
    <t>388996111R00</t>
  </si>
  <si>
    <t>Chránička kabelu z HDPE do DN 63 mm, výkop</t>
  </si>
  <si>
    <t>828-1</t>
  </si>
  <si>
    <t>závora : 15</t>
  </si>
  <si>
    <t>VUT : 2*13,5</t>
  </si>
  <si>
    <t>388111110RP0</t>
  </si>
  <si>
    <t>Chránička kabelů - žlaby betonové do rýhy TK 1, včetně zemních prací</t>
  </si>
  <si>
    <t>UPC : 11</t>
  </si>
  <si>
    <t>VUT : 13,5</t>
  </si>
  <si>
    <t>388994111R01</t>
  </si>
  <si>
    <t>Chránička kabelu AROT půlená 110/4,2 mm, výkop, včetně zemních prací</t>
  </si>
  <si>
    <t>E.on : 2*11,5</t>
  </si>
  <si>
    <t>MU : 12,5</t>
  </si>
  <si>
    <t>O2 : 11,5</t>
  </si>
  <si>
    <t>T-mobile : 11,5</t>
  </si>
  <si>
    <t>564851111R00</t>
  </si>
  <si>
    <t>Podklad ze štěrkodrti po zhutnění tloušťky 15 cm</t>
  </si>
  <si>
    <t>567142115R00</t>
  </si>
  <si>
    <t>Podklad z kameniva zpev.cementem KZC 1 tl.25 cm</t>
  </si>
  <si>
    <t>596215040R00</t>
  </si>
  <si>
    <t>Kladení zámkové dlažby tl. 8 cm do drtě tl. 4 cm</t>
  </si>
  <si>
    <t>4,5</t>
  </si>
  <si>
    <t>592451151R</t>
  </si>
  <si>
    <t>Dlažba betonová reliéfní 20x10x6 cm červená, dlažba pro nevidomé</t>
  </si>
  <si>
    <t>SPCM</t>
  </si>
  <si>
    <t>POL3_1</t>
  </si>
  <si>
    <t>4,5*1,01</t>
  </si>
  <si>
    <t>592451170R</t>
  </si>
  <si>
    <t>Dlažba  betonová 20x10x8 cm přírodní</t>
  </si>
  <si>
    <t>210*1,01</t>
  </si>
  <si>
    <t>837314000RPC</t>
  </si>
  <si>
    <t>Napojení přípojky na kanal. jádrovým vývrtem, kompletní konstrukce</t>
  </si>
  <si>
    <t>kpl</t>
  </si>
  <si>
    <t>POL1_0</t>
  </si>
  <si>
    <t>597101035RAA</t>
  </si>
  <si>
    <t xml:space="preserve">Žlab odvodňovací polymerbeton, zatížení D400 kN, včetně dodávky žlabu a roštu </t>
  </si>
  <si>
    <t>AP-HSV</t>
  </si>
  <si>
    <t>POL2_</t>
  </si>
  <si>
    <t>831350113RPC</t>
  </si>
  <si>
    <t>Kanalizační přípojka z trub PVC, D 160 mm, zemní práce</t>
  </si>
  <si>
    <t>915491211R00</t>
  </si>
  <si>
    <t>Obnova vodícího proužku do MC,podkl.C12/15, 25 cm</t>
  </si>
  <si>
    <t>917161111R00</t>
  </si>
  <si>
    <t>Osazení lež. obrub.kamen. s opěrou, lože z C 12/15</t>
  </si>
  <si>
    <t>použije se vybouraný : 11</t>
  </si>
  <si>
    <t>917862111RT5</t>
  </si>
  <si>
    <t>Osazení stojat. obrub.bet. s opěrou,lože z C 12/15, včetně obrubníku ABO 100/10/25</t>
  </si>
  <si>
    <t>592162117R</t>
  </si>
  <si>
    <t>Přídlažba silniční vysoká  ABK 50/25/10 přírodní</t>
  </si>
  <si>
    <t>kus</t>
  </si>
  <si>
    <t>POL3_</t>
  </si>
  <si>
    <t>2*11</t>
  </si>
  <si>
    <t>998223011R00</t>
  </si>
  <si>
    <t>Přesun hmot, pozemní komunikace, kryt dlážděný</t>
  </si>
  <si>
    <t>t</t>
  </si>
  <si>
    <t>POL7_</t>
  </si>
  <si>
    <t>711132311R00</t>
  </si>
  <si>
    <t>Provedení izolace nopovou fólií svisle, vč.uchyc.prvků</t>
  </si>
  <si>
    <t>800-711</t>
  </si>
  <si>
    <t>56*0,60</t>
  </si>
  <si>
    <t>28323115R</t>
  </si>
  <si>
    <t>Fólie nopová DEKDREN N8 tl. 0,6 mm š. 1000 mm</t>
  </si>
  <si>
    <t>56*0,6*1,05</t>
  </si>
  <si>
    <t>979024441R00</t>
  </si>
  <si>
    <t>Očištění vybour. obrubníků všech loží a výplní</t>
  </si>
  <si>
    <t>979082213R00</t>
  </si>
  <si>
    <t>Vodorovná doprava suti po suchu do 1 km</t>
  </si>
  <si>
    <t>5,17+16,92+1,21</t>
  </si>
  <si>
    <t>979082219R00</t>
  </si>
  <si>
    <t>Příplatek za dopravu suti po suchu za další 1 km</t>
  </si>
  <si>
    <t>5*23,3</t>
  </si>
  <si>
    <t>979990101R00</t>
  </si>
  <si>
    <t>Poplatek za skládku suti - směs betonu a cihel</t>
  </si>
  <si>
    <t>801-3</t>
  </si>
  <si>
    <t>979990112R00</t>
  </si>
  <si>
    <t>Poplatek za skládku suti - obalované kam. - asfalt</t>
  </si>
  <si>
    <t/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</si>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</sst>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6" t="s">
        <v>39</v>
      </c>
    </row>
    <row r="2" spans="1:7" ht="57.75" customHeight="1" x14ac:dyDescent="0.2">
      <c r="A2" s="204" t="s">
        <v>40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1" zoomScaleNormal="100" zoomScaleSheetLayoutView="75" workbookViewId="0">
      <selection activeCell="G19" sqref="G19:H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37</v>
      </c>
      <c r="B1" s="208"/>
      <c r="C1" s="209"/>
      <c r="D1" s="209"/>
      <c r="E1" s="209"/>
      <c r="F1" s="209"/>
      <c r="G1" s="209"/>
      <c r="H1" s="209"/>
      <c r="I1" s="209"/>
      <c r="J1" s="210"/>
    </row>
    <row r="2" spans="1:15" ht="23.25" customHeight="1" x14ac:dyDescent="0.2">
      <c r="A2" s="4"/>
      <c r="B2" s="82" t="s">
        <v>23</v>
      </c>
      <c r="C2" s="83"/>
      <c r="D2" s="84"/>
      <c r="E2" s="84" t="s">
        <v>48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46</v>
      </c>
      <c r="C3" s="83"/>
      <c r="D3" s="89" t="s">
        <v>44</v>
      </c>
      <c r="E3" s="89" t="s">
        <v>45</v>
      </c>
      <c r="F3" s="90"/>
      <c r="G3" s="90"/>
      <c r="H3" s="83"/>
      <c r="I3" s="91"/>
      <c r="J3" s="92"/>
    </row>
    <row r="4" spans="1:15" ht="23.25" customHeight="1" x14ac:dyDescent="0.2">
      <c r="A4" s="78">
        <v>6504</v>
      </c>
      <c r="B4" s="93" t="s">
        <v>47</v>
      </c>
      <c r="C4" s="94"/>
      <c r="D4" s="95" t="s">
        <v>42</v>
      </c>
      <c r="E4" s="95" t="s">
        <v>43</v>
      </c>
      <c r="F4" s="96"/>
      <c r="G4" s="97"/>
      <c r="H4" s="96"/>
      <c r="I4" s="97"/>
      <c r="J4" s="98"/>
    </row>
    <row r="5" spans="1:15" ht="24" customHeight="1" x14ac:dyDescent="0.2">
      <c r="A5" s="4"/>
      <c r="B5" s="45" t="s">
        <v>22</v>
      </c>
      <c r="C5" s="5"/>
      <c r="D5" s="81"/>
      <c r="E5" s="26"/>
      <c r="F5" s="26"/>
      <c r="G5" s="26"/>
      <c r="H5" s="28"/>
      <c r="I5" s="81"/>
      <c r="J5" s="11"/>
    </row>
    <row r="6" spans="1:15" ht="15.75" customHeight="1" x14ac:dyDescent="0.2">
      <c r="A6" s="4"/>
      <c r="B6" s="40"/>
      <c r="C6" s="26"/>
      <c r="D6" s="81"/>
      <c r="E6" s="26"/>
      <c r="F6" s="26"/>
      <c r="G6" s="26"/>
      <c r="H6" s="28"/>
      <c r="I6" s="81"/>
      <c r="J6" s="11"/>
    </row>
    <row r="7" spans="1:15" ht="15.75" customHeight="1" x14ac:dyDescent="0.2">
      <c r="A7" s="4"/>
      <c r="B7" s="41"/>
      <c r="C7" s="99"/>
      <c r="D7" s="79"/>
      <c r="E7" s="34"/>
      <c r="F7" s="34"/>
      <c r="G7" s="34"/>
      <c r="H7" s="35"/>
      <c r="I7" s="34"/>
      <c r="J7" s="49"/>
    </row>
    <row r="8" spans="1:15" ht="24" hidden="1" customHeight="1" x14ac:dyDescent="0.2">
      <c r="A8" s="4"/>
      <c r="B8" s="45" t="s">
        <v>20</v>
      </c>
      <c r="C8" s="5"/>
      <c r="D8" s="80" t="s">
        <v>50</v>
      </c>
      <c r="E8" s="5"/>
      <c r="F8" s="5"/>
      <c r="G8" s="44"/>
      <c r="H8" s="28" t="s">
        <v>41</v>
      </c>
      <c r="I8" s="81" t="s">
        <v>53</v>
      </c>
      <c r="J8" s="11"/>
    </row>
    <row r="9" spans="1:15" ht="15.75" hidden="1" customHeight="1" x14ac:dyDescent="0.2">
      <c r="A9" s="4"/>
      <c r="B9" s="4"/>
      <c r="C9" s="5"/>
      <c r="D9" s="80" t="s">
        <v>51</v>
      </c>
      <c r="E9" s="5"/>
      <c r="F9" s="5"/>
      <c r="G9" s="44"/>
      <c r="H9" s="28" t="s">
        <v>35</v>
      </c>
      <c r="I9" s="81" t="s">
        <v>54</v>
      </c>
      <c r="J9" s="11"/>
    </row>
    <row r="10" spans="1:15" ht="15.75" hidden="1" customHeight="1" x14ac:dyDescent="0.2">
      <c r="A10" s="4"/>
      <c r="B10" s="50"/>
      <c r="C10" s="99" t="s">
        <v>49</v>
      </c>
      <c r="D10" s="100" t="s">
        <v>52</v>
      </c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19</v>
      </c>
      <c r="C11" s="5"/>
      <c r="D11" s="226"/>
      <c r="E11" s="226"/>
      <c r="F11" s="226"/>
      <c r="G11" s="226"/>
      <c r="H11" s="28" t="s">
        <v>41</v>
      </c>
      <c r="I11" s="33"/>
      <c r="J11" s="11"/>
    </row>
    <row r="12" spans="1:15" ht="15.75" customHeight="1" x14ac:dyDescent="0.2">
      <c r="A12" s="4"/>
      <c r="B12" s="40"/>
      <c r="C12" s="26"/>
      <c r="D12" s="229"/>
      <c r="E12" s="229"/>
      <c r="F12" s="229"/>
      <c r="G12" s="229"/>
      <c r="H12" s="28" t="s">
        <v>35</v>
      </c>
      <c r="I12" s="33"/>
      <c r="J12" s="11"/>
    </row>
    <row r="13" spans="1:15" ht="15.75" customHeight="1" x14ac:dyDescent="0.2">
      <c r="A13" s="4"/>
      <c r="B13" s="41"/>
      <c r="C13" s="27"/>
      <c r="D13" s="230"/>
      <c r="E13" s="230"/>
      <c r="F13" s="230"/>
      <c r="G13" s="230"/>
      <c r="H13" s="29"/>
      <c r="I13" s="34"/>
      <c r="J13" s="49"/>
    </row>
    <row r="14" spans="1:15" ht="24" customHeight="1" x14ac:dyDescent="0.2">
      <c r="A14" s="4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33</v>
      </c>
      <c r="C15" s="70"/>
      <c r="D15" s="51"/>
      <c r="E15" s="225"/>
      <c r="F15" s="225"/>
      <c r="G15" s="227"/>
      <c r="H15" s="227"/>
      <c r="I15" s="227" t="s">
        <v>30</v>
      </c>
      <c r="J15" s="228"/>
    </row>
    <row r="16" spans="1:15" ht="23.25" customHeight="1" x14ac:dyDescent="0.2">
      <c r="A16" s="160" t="s">
        <v>25</v>
      </c>
      <c r="B16" s="55" t="s">
        <v>25</v>
      </c>
      <c r="C16" s="56"/>
      <c r="D16" s="57"/>
      <c r="E16" s="205"/>
      <c r="F16" s="207"/>
      <c r="G16" s="205"/>
      <c r="H16" s="207"/>
      <c r="I16" s="205"/>
      <c r="J16" s="206"/>
    </row>
    <row r="17" spans="1:10" ht="23.25" customHeight="1" x14ac:dyDescent="0.2">
      <c r="A17" s="160" t="s">
        <v>26</v>
      </c>
      <c r="B17" s="55" t="s">
        <v>26</v>
      </c>
      <c r="C17" s="56"/>
      <c r="D17" s="57"/>
      <c r="E17" s="205"/>
      <c r="F17" s="207"/>
      <c r="G17" s="205"/>
      <c r="H17" s="207"/>
      <c r="I17" s="205"/>
      <c r="J17" s="206"/>
    </row>
    <row r="18" spans="1:10" ht="23.25" customHeight="1" x14ac:dyDescent="0.2">
      <c r="A18" s="160" t="s">
        <v>27</v>
      </c>
      <c r="B18" s="55" t="s">
        <v>27</v>
      </c>
      <c r="C18" s="56"/>
      <c r="D18" s="57"/>
      <c r="E18" s="205"/>
      <c r="F18" s="207"/>
      <c r="G18" s="205"/>
      <c r="H18" s="207"/>
      <c r="I18" s="205"/>
      <c r="J18" s="206"/>
    </row>
    <row r="19" spans="1:10" ht="23.25" customHeight="1" x14ac:dyDescent="0.2">
      <c r="A19" s="160" t="s">
        <v>77</v>
      </c>
      <c r="B19" s="55" t="s">
        <v>28</v>
      </c>
      <c r="C19" s="56"/>
      <c r="D19" s="57"/>
      <c r="E19" s="205"/>
      <c r="F19" s="207"/>
      <c r="G19" s="205"/>
      <c r="H19" s="207"/>
      <c r="I19" s="205"/>
      <c r="J19" s="206"/>
    </row>
    <row r="20" spans="1:10" ht="23.25" customHeight="1" x14ac:dyDescent="0.2">
      <c r="A20" s="160" t="s">
        <v>78</v>
      </c>
      <c r="B20" s="55" t="s">
        <v>29</v>
      </c>
      <c r="C20" s="56"/>
      <c r="D20" s="57"/>
      <c r="E20" s="205"/>
      <c r="F20" s="207"/>
      <c r="G20" s="205"/>
      <c r="H20" s="207"/>
      <c r="I20" s="205"/>
      <c r="J20" s="206"/>
    </row>
    <row r="21" spans="1:10" ht="23.25" customHeight="1" x14ac:dyDescent="0.2">
      <c r="A21" s="4"/>
      <c r="B21" s="72" t="s">
        <v>30</v>
      </c>
      <c r="C21" s="73"/>
      <c r="D21" s="74"/>
      <c r="E21" s="217"/>
      <c r="F21" s="218"/>
      <c r="G21" s="217"/>
      <c r="H21" s="218"/>
      <c r="I21" s="217"/>
      <c r="J21" s="222"/>
    </row>
    <row r="22" spans="1:10" ht="33" customHeight="1" x14ac:dyDescent="0.2">
      <c r="A22" s="4"/>
      <c r="B22" s="63" t="s">
        <v>34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12</v>
      </c>
      <c r="C23" s="56"/>
      <c r="D23" s="57"/>
      <c r="E23" s="58">
        <v>15</v>
      </c>
      <c r="F23" s="59" t="s">
        <v>0</v>
      </c>
      <c r="G23" s="215"/>
      <c r="H23" s="216"/>
      <c r="I23" s="216"/>
      <c r="J23" s="60"/>
    </row>
    <row r="24" spans="1:10" ht="23.25" customHeight="1" x14ac:dyDescent="0.2">
      <c r="A24" s="4"/>
      <c r="B24" s="55" t="s">
        <v>13</v>
      </c>
      <c r="C24" s="56"/>
      <c r="D24" s="57"/>
      <c r="E24" s="58">
        <f>SazbaDPH1</f>
        <v>15</v>
      </c>
      <c r="F24" s="59" t="s">
        <v>0</v>
      </c>
      <c r="G24" s="220"/>
      <c r="H24" s="221"/>
      <c r="I24" s="221"/>
      <c r="J24" s="60"/>
    </row>
    <row r="25" spans="1:10" ht="23.25" customHeight="1" x14ac:dyDescent="0.2">
      <c r="A25" s="4"/>
      <c r="B25" s="55" t="s">
        <v>14</v>
      </c>
      <c r="C25" s="56"/>
      <c r="D25" s="57"/>
      <c r="E25" s="58">
        <v>21</v>
      </c>
      <c r="F25" s="59" t="s">
        <v>0</v>
      </c>
      <c r="G25" s="215"/>
      <c r="H25" s="216"/>
      <c r="I25" s="216"/>
      <c r="J25" s="60"/>
    </row>
    <row r="26" spans="1:10" ht="23.25" customHeight="1" x14ac:dyDescent="0.2">
      <c r="A26" s="4"/>
      <c r="B26" s="47" t="s">
        <v>15</v>
      </c>
      <c r="C26" s="22"/>
      <c r="D26" s="18"/>
      <c r="E26" s="42">
        <f>SazbaDPH2</f>
        <v>21</v>
      </c>
      <c r="F26" s="43" t="s">
        <v>0</v>
      </c>
      <c r="G26" s="211"/>
      <c r="H26" s="212"/>
      <c r="I26" s="212"/>
      <c r="J26" s="54"/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3"/>
      <c r="H27" s="213"/>
      <c r="I27" s="213"/>
      <c r="J27" s="61"/>
    </row>
    <row r="28" spans="1:10" ht="27.75" hidden="1" customHeight="1" thickBot="1" x14ac:dyDescent="0.25">
      <c r="A28" s="4"/>
      <c r="B28" s="129" t="s">
        <v>24</v>
      </c>
      <c r="C28" s="130"/>
      <c r="D28" s="130"/>
      <c r="E28" s="131"/>
      <c r="F28" s="132"/>
      <c r="G28" s="214"/>
      <c r="H28" s="219"/>
      <c r="I28" s="219"/>
      <c r="J28" s="133"/>
    </row>
    <row r="29" spans="1:10" ht="27.75" customHeight="1" thickBot="1" x14ac:dyDescent="0.25">
      <c r="A29" s="4"/>
      <c r="B29" s="129" t="s">
        <v>36</v>
      </c>
      <c r="C29" s="134"/>
      <c r="D29" s="134"/>
      <c r="E29" s="134"/>
      <c r="F29" s="134"/>
      <c r="G29" s="214"/>
      <c r="H29" s="214"/>
      <c r="I29" s="214"/>
      <c r="J29" s="135"/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11</v>
      </c>
      <c r="D32" s="38"/>
      <c r="E32" s="38"/>
      <c r="F32" s="19" t="s">
        <v>10</v>
      </c>
      <c r="G32" s="38"/>
      <c r="H32" s="39"/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16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38</v>
      </c>
      <c r="B38" s="109" t="s">
        <v>17</v>
      </c>
      <c r="C38" s="110" t="s">
        <v>5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18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55</v>
      </c>
      <c r="C39" s="232"/>
      <c r="D39" s="233"/>
      <c r="E39" s="233"/>
      <c r="F39" s="120">
        <v>0</v>
      </c>
      <c r="G39" s="121">
        <v>570675.12</v>
      </c>
      <c r="H39" s="122">
        <v>119841.78</v>
      </c>
      <c r="I39" s="122">
        <v>690516.9</v>
      </c>
      <c r="J39" s="114">
        <f>IF(CenaCelkemVypocet=0,"",I39/CenaCelkemVypocet*100)</f>
        <v>100</v>
      </c>
    </row>
    <row r="40" spans="1:10" ht="25.5" hidden="1" customHeight="1" x14ac:dyDescent="0.2">
      <c r="A40" s="105">
        <v>2</v>
      </c>
      <c r="B40" s="106" t="s">
        <v>44</v>
      </c>
      <c r="C40" s="234" t="s">
        <v>45</v>
      </c>
      <c r="D40" s="235"/>
      <c r="E40" s="235"/>
      <c r="F40" s="123">
        <v>0</v>
      </c>
      <c r="G40" s="124">
        <v>570675.12</v>
      </c>
      <c r="H40" s="124">
        <v>119841.78</v>
      </c>
      <c r="I40" s="124">
        <v>690516.9</v>
      </c>
      <c r="J40" s="107">
        <f>IF(CenaCelkemVypocet=0,"",I40/CenaCelkemVypocet*100)</f>
        <v>100</v>
      </c>
    </row>
    <row r="41" spans="1:10" ht="25.5" hidden="1" customHeight="1" x14ac:dyDescent="0.2">
      <c r="A41" s="105">
        <v>3</v>
      </c>
      <c r="B41" s="115" t="s">
        <v>42</v>
      </c>
      <c r="C41" s="236" t="s">
        <v>43</v>
      </c>
      <c r="D41" s="237"/>
      <c r="E41" s="237"/>
      <c r="F41" s="125">
        <v>0</v>
      </c>
      <c r="G41" s="126">
        <v>570675.12</v>
      </c>
      <c r="H41" s="126">
        <v>119841.78</v>
      </c>
      <c r="I41" s="126">
        <v>690516.9</v>
      </c>
      <c r="J41" s="116">
        <f>IF(CenaCelkemVypocet=0,"",I41/CenaCelkemVypocet*100)</f>
        <v>100</v>
      </c>
    </row>
    <row r="42" spans="1:10" ht="25.5" hidden="1" customHeight="1" x14ac:dyDescent="0.2">
      <c r="A42" s="105"/>
      <c r="B42" s="238" t="s">
        <v>56</v>
      </c>
      <c r="C42" s="239"/>
      <c r="D42" s="239"/>
      <c r="E42" s="240"/>
      <c r="F42" s="127">
        <f>SUMIF(A39:A41,"=1",F39:F41)</f>
        <v>0</v>
      </c>
      <c r="G42" s="128">
        <f>SUMIF(A39:A41,"=1",G39:G41)</f>
        <v>570675.12</v>
      </c>
      <c r="H42" s="128">
        <f>SUMIF(A39:A41,"=1",H39:H41)</f>
        <v>119841.78</v>
      </c>
      <c r="I42" s="128">
        <f>SUMIF(A39:A41,"=1",I39:I41)</f>
        <v>690516.9</v>
      </c>
      <c r="J42" s="108">
        <f>SUMIF(A39:A41,"=1",J39:J41)</f>
        <v>100</v>
      </c>
    </row>
    <row r="46" spans="1:10" ht="15.75" x14ac:dyDescent="0.25">
      <c r="B46" s="136" t="s">
        <v>57</v>
      </c>
    </row>
    <row r="48" spans="1:10" ht="25.5" customHeight="1" x14ac:dyDescent="0.2">
      <c r="A48" s="137"/>
      <c r="B48" s="141" t="s">
        <v>17</v>
      </c>
      <c r="C48" s="141" t="s">
        <v>5</v>
      </c>
      <c r="D48" s="142"/>
      <c r="E48" s="142"/>
      <c r="F48" s="145" t="s">
        <v>58</v>
      </c>
      <c r="G48" s="145"/>
      <c r="H48" s="145"/>
      <c r="I48" s="145" t="s">
        <v>30</v>
      </c>
      <c r="J48" s="145" t="s">
        <v>0</v>
      </c>
    </row>
    <row r="49" spans="1:10" ht="25.5" customHeight="1" x14ac:dyDescent="0.2">
      <c r="A49" s="138"/>
      <c r="B49" s="148" t="s">
        <v>59</v>
      </c>
      <c r="C49" s="241" t="s">
        <v>60</v>
      </c>
      <c r="D49" s="242"/>
      <c r="E49" s="242"/>
      <c r="F49" s="156" t="s">
        <v>25</v>
      </c>
      <c r="G49" s="149"/>
      <c r="H49" s="149"/>
      <c r="I49" s="149">
        <f>'06 1  Pol'!G7</f>
        <v>0</v>
      </c>
      <c r="J49" s="152"/>
    </row>
    <row r="50" spans="1:10" ht="25.5" customHeight="1" x14ac:dyDescent="0.2">
      <c r="A50" s="138"/>
      <c r="B50" s="140" t="s">
        <v>61</v>
      </c>
      <c r="C50" s="223" t="s">
        <v>62</v>
      </c>
      <c r="D50" s="224"/>
      <c r="E50" s="224"/>
      <c r="F50" s="157" t="s">
        <v>25</v>
      </c>
      <c r="G50" s="146"/>
      <c r="H50" s="146"/>
      <c r="I50" s="146">
        <f>'06 1  Pol'!G23</f>
        <v>0</v>
      </c>
      <c r="J50" s="153"/>
    </row>
    <row r="51" spans="1:10" ht="25.5" customHeight="1" x14ac:dyDescent="0.2">
      <c r="A51" s="138"/>
      <c r="B51" s="140" t="s">
        <v>63</v>
      </c>
      <c r="C51" s="223" t="s">
        <v>64</v>
      </c>
      <c r="D51" s="224"/>
      <c r="E51" s="224"/>
      <c r="F51" s="157" t="s">
        <v>25</v>
      </c>
      <c r="G51" s="146"/>
      <c r="H51" s="146"/>
      <c r="I51" s="146">
        <f>'06 1  Pol'!G29</f>
        <v>0</v>
      </c>
      <c r="J51" s="153"/>
    </row>
    <row r="52" spans="1:10" ht="25.5" customHeight="1" x14ac:dyDescent="0.2">
      <c r="A52" s="138"/>
      <c r="B52" s="140" t="s">
        <v>65</v>
      </c>
      <c r="C52" s="223" t="s">
        <v>45</v>
      </c>
      <c r="D52" s="224"/>
      <c r="E52" s="224"/>
      <c r="F52" s="157" t="s">
        <v>25</v>
      </c>
      <c r="G52" s="146"/>
      <c r="H52" s="146"/>
      <c r="I52" s="146">
        <f>'06 1  Pol'!G41</f>
        <v>0</v>
      </c>
      <c r="J52" s="153"/>
    </row>
    <row r="53" spans="1:10" ht="25.5" customHeight="1" x14ac:dyDescent="0.2">
      <c r="A53" s="138"/>
      <c r="B53" s="140" t="s">
        <v>66</v>
      </c>
      <c r="C53" s="223" t="s">
        <v>67</v>
      </c>
      <c r="D53" s="224"/>
      <c r="E53" s="224"/>
      <c r="F53" s="157" t="s">
        <v>25</v>
      </c>
      <c r="G53" s="146"/>
      <c r="H53" s="146"/>
      <c r="I53" s="146">
        <f>'06 1  Pol'!G50</f>
        <v>0</v>
      </c>
      <c r="J53" s="153"/>
    </row>
    <row r="54" spans="1:10" ht="25.5" customHeight="1" x14ac:dyDescent="0.2">
      <c r="A54" s="138"/>
      <c r="B54" s="140" t="s">
        <v>68</v>
      </c>
      <c r="C54" s="223" t="s">
        <v>69</v>
      </c>
      <c r="D54" s="224"/>
      <c r="E54" s="224"/>
      <c r="F54" s="157" t="s">
        <v>25</v>
      </c>
      <c r="G54" s="146"/>
      <c r="H54" s="146"/>
      <c r="I54" s="146">
        <f>'06 1  Pol'!G54</f>
        <v>0</v>
      </c>
      <c r="J54" s="153"/>
    </row>
    <row r="55" spans="1:10" ht="25.5" customHeight="1" x14ac:dyDescent="0.2">
      <c r="A55" s="138"/>
      <c r="B55" s="140" t="s">
        <v>70</v>
      </c>
      <c r="C55" s="223" t="s">
        <v>71</v>
      </c>
      <c r="D55" s="224"/>
      <c r="E55" s="224"/>
      <c r="F55" s="157" t="s">
        <v>25</v>
      </c>
      <c r="G55" s="146"/>
      <c r="H55" s="146"/>
      <c r="I55" s="146">
        <f>'06 1  Pol'!G61</f>
        <v>0</v>
      </c>
      <c r="J55" s="153"/>
    </row>
    <row r="56" spans="1:10" ht="25.5" customHeight="1" x14ac:dyDescent="0.2">
      <c r="A56" s="138"/>
      <c r="B56" s="140" t="s">
        <v>72</v>
      </c>
      <c r="C56" s="223" t="s">
        <v>73</v>
      </c>
      <c r="D56" s="224"/>
      <c r="E56" s="224"/>
      <c r="F56" s="157" t="s">
        <v>26</v>
      </c>
      <c r="G56" s="146"/>
      <c r="H56" s="146"/>
      <c r="I56" s="146">
        <f>'06 1  Pol'!G63</f>
        <v>0</v>
      </c>
      <c r="J56" s="153"/>
    </row>
    <row r="57" spans="1:10" ht="25.5" customHeight="1" x14ac:dyDescent="0.2">
      <c r="A57" s="138"/>
      <c r="B57" s="150" t="s">
        <v>74</v>
      </c>
      <c r="C57" s="243" t="s">
        <v>75</v>
      </c>
      <c r="D57" s="244"/>
      <c r="E57" s="244"/>
      <c r="F57" s="158" t="s">
        <v>76</v>
      </c>
      <c r="G57" s="151"/>
      <c r="H57" s="151"/>
      <c r="I57" s="151">
        <f>'06 1  Pol'!G68</f>
        <v>0</v>
      </c>
      <c r="J57" s="154"/>
    </row>
    <row r="58" spans="1:10" ht="25.5" customHeight="1" x14ac:dyDescent="0.2">
      <c r="A58" s="139"/>
      <c r="B58" s="143" t="s">
        <v>1</v>
      </c>
      <c r="C58" s="143"/>
      <c r="D58" s="144"/>
      <c r="E58" s="144"/>
      <c r="F58" s="159"/>
      <c r="G58" s="147"/>
      <c r="H58" s="147"/>
      <c r="I58" s="147">
        <f>SUM(I49:I57)</f>
        <v>0</v>
      </c>
      <c r="J58" s="155"/>
    </row>
    <row r="59" spans="1:10" x14ac:dyDescent="0.2">
      <c r="F59" s="102"/>
      <c r="G59" s="103"/>
      <c r="H59" s="102"/>
      <c r="I59" s="103"/>
      <c r="J59" s="104"/>
    </row>
    <row r="60" spans="1:10" x14ac:dyDescent="0.2">
      <c r="F60" s="102"/>
      <c r="G60" s="103"/>
      <c r="H60" s="102"/>
      <c r="I60" s="103"/>
      <c r="J60" s="104"/>
    </row>
    <row r="61" spans="1:10" x14ac:dyDescent="0.2">
      <c r="F61" s="102"/>
      <c r="G61" s="103"/>
      <c r="H61" s="102"/>
      <c r="I61" s="103"/>
      <c r="J61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57:E57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I18:J18"/>
    <mergeCell ref="E18:F18"/>
    <mergeCell ref="B1:J1"/>
    <mergeCell ref="G26:I26"/>
    <mergeCell ref="G27:I2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7" t="s">
        <v>7</v>
      </c>
      <c r="B2" s="76"/>
      <c r="C2" s="247"/>
      <c r="D2" s="247"/>
      <c r="E2" s="247"/>
      <c r="F2" s="247"/>
      <c r="G2" s="248"/>
    </row>
    <row r="3" spans="1:7" ht="24.95" customHeight="1" x14ac:dyDescent="0.2">
      <c r="A3" s="77" t="s">
        <v>8</v>
      </c>
      <c r="B3" s="76"/>
      <c r="C3" s="247"/>
      <c r="D3" s="247"/>
      <c r="E3" s="247"/>
      <c r="F3" s="247"/>
      <c r="G3" s="248"/>
    </row>
    <row r="4" spans="1:7" ht="24.95" customHeight="1" x14ac:dyDescent="0.2">
      <c r="A4" s="77" t="s">
        <v>9</v>
      </c>
      <c r="B4" s="76"/>
      <c r="C4" s="247"/>
      <c r="D4" s="247"/>
      <c r="E4" s="247"/>
      <c r="F4" s="247"/>
      <c r="G4" s="248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F8" sqref="F8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227</v>
      </c>
      <c r="B1" s="249"/>
      <c r="C1" s="249"/>
      <c r="D1" s="249"/>
      <c r="E1" s="249"/>
      <c r="F1" s="249"/>
      <c r="G1" s="249"/>
      <c r="AG1" t="s">
        <v>79</v>
      </c>
    </row>
    <row r="2" spans="1:60" ht="24.95" customHeight="1" x14ac:dyDescent="0.2">
      <c r="A2" s="162" t="s">
        <v>7</v>
      </c>
      <c r="B2" s="76"/>
      <c r="C2" s="250" t="s">
        <v>48</v>
      </c>
      <c r="D2" s="251"/>
      <c r="E2" s="251"/>
      <c r="F2" s="251"/>
      <c r="G2" s="252"/>
      <c r="AG2" t="s">
        <v>80</v>
      </c>
    </row>
    <row r="3" spans="1:60" ht="24.95" customHeight="1" x14ac:dyDescent="0.2">
      <c r="A3" s="162" t="s">
        <v>8</v>
      </c>
      <c r="B3" s="76" t="s">
        <v>44</v>
      </c>
      <c r="C3" s="250" t="s">
        <v>45</v>
      </c>
      <c r="D3" s="251"/>
      <c r="E3" s="251"/>
      <c r="F3" s="251"/>
      <c r="G3" s="252"/>
      <c r="AC3" s="101" t="s">
        <v>80</v>
      </c>
      <c r="AG3" t="s">
        <v>81</v>
      </c>
    </row>
    <row r="4" spans="1:60" ht="24.95" customHeight="1" x14ac:dyDescent="0.2">
      <c r="A4" s="163" t="s">
        <v>9</v>
      </c>
      <c r="B4" s="164" t="s">
        <v>42</v>
      </c>
      <c r="C4" s="253" t="s">
        <v>43</v>
      </c>
      <c r="D4" s="254"/>
      <c r="E4" s="254"/>
      <c r="F4" s="254"/>
      <c r="G4" s="255"/>
      <c r="AG4" t="s">
        <v>82</v>
      </c>
    </row>
    <row r="5" spans="1:60" x14ac:dyDescent="0.2">
      <c r="D5" s="161"/>
    </row>
    <row r="6" spans="1:60" ht="38.25" x14ac:dyDescent="0.2">
      <c r="A6" s="170" t="s">
        <v>83</v>
      </c>
      <c r="B6" s="168" t="s">
        <v>84</v>
      </c>
      <c r="C6" s="168" t="s">
        <v>85</v>
      </c>
      <c r="D6" s="169" t="s">
        <v>86</v>
      </c>
      <c r="E6" s="170" t="s">
        <v>87</v>
      </c>
      <c r="F6" s="165" t="s">
        <v>88</v>
      </c>
      <c r="G6" s="170" t="s">
        <v>30</v>
      </c>
      <c r="H6" s="171" t="s">
        <v>31</v>
      </c>
      <c r="I6" s="171" t="s">
        <v>89</v>
      </c>
      <c r="J6" s="171" t="s">
        <v>32</v>
      </c>
      <c r="K6" s="171" t="s">
        <v>90</v>
      </c>
      <c r="L6" s="171" t="s">
        <v>91</v>
      </c>
      <c r="M6" s="171" t="s">
        <v>92</v>
      </c>
      <c r="N6" s="171" t="s">
        <v>93</v>
      </c>
      <c r="O6" s="171" t="s">
        <v>94</v>
      </c>
      <c r="P6" s="171" t="s">
        <v>95</v>
      </c>
      <c r="Q6" s="171" t="s">
        <v>96</v>
      </c>
      <c r="R6" s="171" t="s">
        <v>97</v>
      </c>
      <c r="S6" s="171" t="s">
        <v>98</v>
      </c>
      <c r="T6" s="171" t="s">
        <v>99</v>
      </c>
      <c r="U6" s="171" t="s">
        <v>100</v>
      </c>
      <c r="V6" s="171" t="s">
        <v>101</v>
      </c>
    </row>
    <row r="7" spans="1:60" x14ac:dyDescent="0.2">
      <c r="A7" s="172" t="s">
        <v>102</v>
      </c>
      <c r="B7" s="174" t="s">
        <v>59</v>
      </c>
      <c r="C7" s="175" t="s">
        <v>60</v>
      </c>
      <c r="D7" s="176"/>
      <c r="E7" s="182"/>
      <c r="F7" s="186"/>
      <c r="G7" s="186">
        <f>SUM(G8:G22)</f>
        <v>0</v>
      </c>
      <c r="H7" s="186"/>
      <c r="I7" s="186">
        <f>SUM(I8:I22)</f>
        <v>0</v>
      </c>
      <c r="J7" s="186"/>
      <c r="K7" s="186">
        <f>SUM(K8:K22)</f>
        <v>254974.74000000002</v>
      </c>
      <c r="L7" s="186"/>
      <c r="M7" s="186">
        <f>SUM(M8:M22)</f>
        <v>0</v>
      </c>
      <c r="N7" s="186"/>
      <c r="O7" s="186">
        <f>SUM(O8:O22)</f>
        <v>0</v>
      </c>
      <c r="P7" s="186"/>
      <c r="Q7" s="186">
        <f>SUM(Q8:Q22)</f>
        <v>23.300000000000004</v>
      </c>
      <c r="R7" s="186"/>
      <c r="S7" s="186"/>
      <c r="T7" s="186"/>
      <c r="U7" s="187">
        <f>SUM(U8:U22)</f>
        <v>144.24</v>
      </c>
      <c r="V7" s="186"/>
      <c r="AG7" t="s">
        <v>103</v>
      </c>
    </row>
    <row r="8" spans="1:60" outlineLevel="1" x14ac:dyDescent="0.2">
      <c r="A8" s="167">
        <v>1</v>
      </c>
      <c r="B8" s="177" t="s">
        <v>104</v>
      </c>
      <c r="C8" s="198" t="s">
        <v>105</v>
      </c>
      <c r="D8" s="179" t="s">
        <v>106</v>
      </c>
      <c r="E8" s="183">
        <v>47</v>
      </c>
      <c r="F8" s="188"/>
      <c r="G8" s="188">
        <f>ROUND(E8*F8,2)</f>
        <v>0</v>
      </c>
      <c r="H8" s="188">
        <v>0</v>
      </c>
      <c r="I8" s="188">
        <f>ROUND(E8*H8,2)</f>
        <v>0</v>
      </c>
      <c r="J8" s="188">
        <v>23.6</v>
      </c>
      <c r="K8" s="188">
        <f>ROUND(E8*J8,2)</f>
        <v>1109.2</v>
      </c>
      <c r="L8" s="188">
        <v>21</v>
      </c>
      <c r="M8" s="188">
        <f>G8*(1+L8/100)</f>
        <v>0</v>
      </c>
      <c r="N8" s="188">
        <v>0</v>
      </c>
      <c r="O8" s="188">
        <f>ROUND(E8*N8,2)</f>
        <v>0</v>
      </c>
      <c r="P8" s="188">
        <v>0.11</v>
      </c>
      <c r="Q8" s="188">
        <f>ROUND(E8*P8,2)</f>
        <v>5.17</v>
      </c>
      <c r="R8" s="188" t="s">
        <v>107</v>
      </c>
      <c r="S8" s="188" t="s">
        <v>108</v>
      </c>
      <c r="T8" s="188">
        <v>4.2999999999999997E-2</v>
      </c>
      <c r="U8" s="189">
        <f>ROUND(E8*T8,2)</f>
        <v>2.02</v>
      </c>
      <c r="V8" s="188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 t="s">
        <v>109</v>
      </c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>
        <v>2</v>
      </c>
      <c r="B9" s="177" t="s">
        <v>110</v>
      </c>
      <c r="C9" s="198" t="s">
        <v>111</v>
      </c>
      <c r="D9" s="179" t="s">
        <v>106</v>
      </c>
      <c r="E9" s="183">
        <v>47</v>
      </c>
      <c r="F9" s="188"/>
      <c r="G9" s="188">
        <f t="shared" ref="G9:G22" si="0">ROUND(E9*F9,2)</f>
        <v>0</v>
      </c>
      <c r="H9" s="188">
        <v>0</v>
      </c>
      <c r="I9" s="188">
        <f>ROUND(E9*H9,2)</f>
        <v>0</v>
      </c>
      <c r="J9" s="188">
        <v>108.5</v>
      </c>
      <c r="K9" s="188">
        <f>ROUND(E9*J9,2)</f>
        <v>5099.5</v>
      </c>
      <c r="L9" s="188">
        <v>21</v>
      </c>
      <c r="M9" s="188">
        <f>G9*(1+L9/100)</f>
        <v>0</v>
      </c>
      <c r="N9" s="188">
        <v>0</v>
      </c>
      <c r="O9" s="188">
        <f>ROUND(E9*N9,2)</f>
        <v>0</v>
      </c>
      <c r="P9" s="188">
        <v>0.36</v>
      </c>
      <c r="Q9" s="188">
        <f>ROUND(E9*P9,2)</f>
        <v>16.920000000000002</v>
      </c>
      <c r="R9" s="188" t="s">
        <v>107</v>
      </c>
      <c r="S9" s="188" t="s">
        <v>108</v>
      </c>
      <c r="T9" s="188">
        <v>4.4999999999999998E-2</v>
      </c>
      <c r="U9" s="189">
        <f>ROUND(E9*T9,2)</f>
        <v>2.12</v>
      </c>
      <c r="V9" s="188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 t="s">
        <v>109</v>
      </c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>
        <v>3</v>
      </c>
      <c r="B10" s="177" t="s">
        <v>112</v>
      </c>
      <c r="C10" s="198" t="s">
        <v>113</v>
      </c>
      <c r="D10" s="179" t="s">
        <v>114</v>
      </c>
      <c r="E10" s="183">
        <v>11</v>
      </c>
      <c r="F10" s="188"/>
      <c r="G10" s="188">
        <f t="shared" si="0"/>
        <v>0</v>
      </c>
      <c r="H10" s="188">
        <v>0</v>
      </c>
      <c r="I10" s="188">
        <f>ROUND(E10*H10,2)</f>
        <v>0</v>
      </c>
      <c r="J10" s="188">
        <v>78.900000000000006</v>
      </c>
      <c r="K10" s="188">
        <f>ROUND(E10*J10,2)</f>
        <v>867.9</v>
      </c>
      <c r="L10" s="188">
        <v>21</v>
      </c>
      <c r="M10" s="188">
        <f>G10*(1+L10/100)</f>
        <v>0</v>
      </c>
      <c r="N10" s="188">
        <v>0</v>
      </c>
      <c r="O10" s="188">
        <f>ROUND(E10*N10,2)</f>
        <v>0</v>
      </c>
      <c r="P10" s="188">
        <v>0</v>
      </c>
      <c r="Q10" s="188">
        <f>ROUND(E10*P10,2)</f>
        <v>0</v>
      </c>
      <c r="R10" s="188" t="s">
        <v>107</v>
      </c>
      <c r="S10" s="188" t="s">
        <v>108</v>
      </c>
      <c r="T10" s="188">
        <v>0.13300000000000001</v>
      </c>
      <c r="U10" s="189">
        <f>ROUND(E10*T10,2)</f>
        <v>1.46</v>
      </c>
      <c r="V10" s="188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 t="s">
        <v>109</v>
      </c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>
        <v>4</v>
      </c>
      <c r="B11" s="177" t="s">
        <v>115</v>
      </c>
      <c r="C11" s="198" t="s">
        <v>116</v>
      </c>
      <c r="D11" s="179" t="s">
        <v>117</v>
      </c>
      <c r="E11" s="183">
        <v>14.1</v>
      </c>
      <c r="F11" s="188"/>
      <c r="G11" s="188">
        <f t="shared" si="0"/>
        <v>0</v>
      </c>
      <c r="H11" s="188">
        <v>0</v>
      </c>
      <c r="I11" s="188">
        <f>ROUND(E11*H11,2)</f>
        <v>0</v>
      </c>
      <c r="J11" s="188">
        <v>434.5</v>
      </c>
      <c r="K11" s="188">
        <f>ROUND(E11*J11,2)</f>
        <v>6126.45</v>
      </c>
      <c r="L11" s="188">
        <v>21</v>
      </c>
      <c r="M11" s="188">
        <f>G11*(1+L11/100)</f>
        <v>0</v>
      </c>
      <c r="N11" s="188">
        <v>0</v>
      </c>
      <c r="O11" s="188">
        <f>ROUND(E11*N11,2)</f>
        <v>0</v>
      </c>
      <c r="P11" s="188">
        <v>0</v>
      </c>
      <c r="Q11" s="188">
        <f>ROUND(E11*P11,2)</f>
        <v>0</v>
      </c>
      <c r="R11" s="188" t="s">
        <v>118</v>
      </c>
      <c r="S11" s="188" t="s">
        <v>108</v>
      </c>
      <c r="T11" s="188">
        <v>1.548</v>
      </c>
      <c r="U11" s="189">
        <f>ROUND(E11*T11,2)</f>
        <v>21.83</v>
      </c>
      <c r="V11" s="188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 t="s">
        <v>109</v>
      </c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/>
      <c r="B12" s="177"/>
      <c r="C12" s="199" t="s">
        <v>119</v>
      </c>
      <c r="D12" s="180"/>
      <c r="E12" s="184">
        <v>14.1</v>
      </c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9"/>
      <c r="V12" s="188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 t="s">
        <v>120</v>
      </c>
      <c r="AH12" s="166">
        <v>0</v>
      </c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">
      <c r="A13" s="167">
        <v>5</v>
      </c>
      <c r="B13" s="177" t="s">
        <v>121</v>
      </c>
      <c r="C13" s="198" t="s">
        <v>122</v>
      </c>
      <c r="D13" s="179" t="s">
        <v>117</v>
      </c>
      <c r="E13" s="183">
        <v>64.8</v>
      </c>
      <c r="F13" s="188"/>
      <c r="G13" s="188">
        <f t="shared" si="0"/>
        <v>0</v>
      </c>
      <c r="H13" s="188">
        <v>0</v>
      </c>
      <c r="I13" s="188">
        <f>ROUND(E13*H13,2)</f>
        <v>0</v>
      </c>
      <c r="J13" s="188">
        <v>73.3</v>
      </c>
      <c r="K13" s="188">
        <f>ROUND(E13*J13,2)</f>
        <v>4749.84</v>
      </c>
      <c r="L13" s="188">
        <v>21</v>
      </c>
      <c r="M13" s="188">
        <f>G13*(1+L13/100)</f>
        <v>0</v>
      </c>
      <c r="N13" s="188">
        <v>0</v>
      </c>
      <c r="O13" s="188">
        <f>ROUND(E13*N13,2)</f>
        <v>0</v>
      </c>
      <c r="P13" s="188">
        <v>0</v>
      </c>
      <c r="Q13" s="188">
        <f>ROUND(E13*P13,2)</f>
        <v>0</v>
      </c>
      <c r="R13" s="188" t="s">
        <v>118</v>
      </c>
      <c r="S13" s="188" t="s">
        <v>108</v>
      </c>
      <c r="T13" s="188">
        <v>0.121</v>
      </c>
      <c r="U13" s="189">
        <f>ROUND(E13*T13,2)</f>
        <v>7.84</v>
      </c>
      <c r="V13" s="188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 t="s">
        <v>109</v>
      </c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/>
      <c r="B14" s="177"/>
      <c r="C14" s="199" t="s">
        <v>123</v>
      </c>
      <c r="D14" s="180"/>
      <c r="E14" s="184">
        <v>64.8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9"/>
      <c r="V14" s="188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 t="s">
        <v>120</v>
      </c>
      <c r="AH14" s="166">
        <v>0</v>
      </c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>
        <v>6</v>
      </c>
      <c r="B15" s="177" t="s">
        <v>124</v>
      </c>
      <c r="C15" s="198" t="s">
        <v>125</v>
      </c>
      <c r="D15" s="179" t="s">
        <v>117</v>
      </c>
      <c r="E15" s="183">
        <v>340</v>
      </c>
      <c r="F15" s="188"/>
      <c r="G15" s="188">
        <f t="shared" si="0"/>
        <v>0</v>
      </c>
      <c r="H15" s="188">
        <v>0</v>
      </c>
      <c r="I15" s="188">
        <f>ROUND(E15*H15,2)</f>
        <v>0</v>
      </c>
      <c r="J15" s="188">
        <v>90.8</v>
      </c>
      <c r="K15" s="188">
        <f>ROUND(E15*J15,2)</f>
        <v>30872</v>
      </c>
      <c r="L15" s="188">
        <v>21</v>
      </c>
      <c r="M15" s="188">
        <f>G15*(1+L15/100)</f>
        <v>0</v>
      </c>
      <c r="N15" s="188">
        <v>0</v>
      </c>
      <c r="O15" s="188">
        <f>ROUND(E15*N15,2)</f>
        <v>0</v>
      </c>
      <c r="P15" s="188">
        <v>0</v>
      </c>
      <c r="Q15" s="188">
        <f>ROUND(E15*P15,2)</f>
        <v>0</v>
      </c>
      <c r="R15" s="188" t="s">
        <v>118</v>
      </c>
      <c r="S15" s="188" t="s">
        <v>108</v>
      </c>
      <c r="T15" s="188">
        <v>0.223</v>
      </c>
      <c r="U15" s="189">
        <f>ROUND(E15*T15,2)</f>
        <v>75.819999999999993</v>
      </c>
      <c r="V15" s="188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 t="s">
        <v>109</v>
      </c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>
        <v>7</v>
      </c>
      <c r="B16" s="177" t="s">
        <v>126</v>
      </c>
      <c r="C16" s="198" t="s">
        <v>127</v>
      </c>
      <c r="D16" s="179" t="s">
        <v>117</v>
      </c>
      <c r="E16" s="183">
        <v>28.2</v>
      </c>
      <c r="F16" s="188"/>
      <c r="G16" s="188">
        <f t="shared" si="0"/>
        <v>0</v>
      </c>
      <c r="H16" s="188">
        <v>0</v>
      </c>
      <c r="I16" s="188">
        <f>ROUND(E16*H16,2)</f>
        <v>0</v>
      </c>
      <c r="J16" s="188">
        <v>394.5</v>
      </c>
      <c r="K16" s="188">
        <f>ROUND(E16*J16,2)</f>
        <v>11124.9</v>
      </c>
      <c r="L16" s="188">
        <v>21</v>
      </c>
      <c r="M16" s="188">
        <f>G16*(1+L16/100)</f>
        <v>0</v>
      </c>
      <c r="N16" s="188">
        <v>0</v>
      </c>
      <c r="O16" s="188">
        <f>ROUND(E16*N16,2)</f>
        <v>0</v>
      </c>
      <c r="P16" s="188">
        <v>0</v>
      </c>
      <c r="Q16" s="188">
        <f>ROUND(E16*P16,2)</f>
        <v>0</v>
      </c>
      <c r="R16" s="188" t="s">
        <v>118</v>
      </c>
      <c r="S16" s="188" t="s">
        <v>108</v>
      </c>
      <c r="T16" s="188">
        <v>0.81799999999999995</v>
      </c>
      <c r="U16" s="189">
        <f>ROUND(E16*T16,2)</f>
        <v>23.07</v>
      </c>
      <c r="V16" s="188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 t="s">
        <v>109</v>
      </c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/>
      <c r="B17" s="177"/>
      <c r="C17" s="199" t="s">
        <v>128</v>
      </c>
      <c r="D17" s="180"/>
      <c r="E17" s="184">
        <v>28.2</v>
      </c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9"/>
      <c r="V17" s="188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 t="s">
        <v>120</v>
      </c>
      <c r="AH17" s="166">
        <v>0</v>
      </c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">
      <c r="A18" s="167">
        <v>8</v>
      </c>
      <c r="B18" s="177" t="s">
        <v>129</v>
      </c>
      <c r="C18" s="198" t="s">
        <v>130</v>
      </c>
      <c r="D18" s="179" t="s">
        <v>117</v>
      </c>
      <c r="E18" s="183">
        <v>433</v>
      </c>
      <c r="F18" s="188"/>
      <c r="G18" s="188">
        <f t="shared" si="0"/>
        <v>0</v>
      </c>
      <c r="H18" s="188">
        <v>0</v>
      </c>
      <c r="I18" s="188">
        <f>ROUND(E18*H18,2)</f>
        <v>0</v>
      </c>
      <c r="J18" s="188">
        <v>183</v>
      </c>
      <c r="K18" s="188">
        <f>ROUND(E18*J18,2)</f>
        <v>79239</v>
      </c>
      <c r="L18" s="188">
        <v>21</v>
      </c>
      <c r="M18" s="188">
        <f>G18*(1+L18/100)</f>
        <v>0</v>
      </c>
      <c r="N18" s="188">
        <v>0</v>
      </c>
      <c r="O18" s="188">
        <f>ROUND(E18*N18,2)</f>
        <v>0</v>
      </c>
      <c r="P18" s="188">
        <v>0</v>
      </c>
      <c r="Q18" s="188">
        <f>ROUND(E18*P18,2)</f>
        <v>0</v>
      </c>
      <c r="R18" s="188" t="s">
        <v>118</v>
      </c>
      <c r="S18" s="188" t="s">
        <v>108</v>
      </c>
      <c r="T18" s="188">
        <v>1.0999999999999999E-2</v>
      </c>
      <c r="U18" s="189">
        <f>ROUND(E18*T18,2)</f>
        <v>4.76</v>
      </c>
      <c r="V18" s="188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 t="s">
        <v>131</v>
      </c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/>
      <c r="B19" s="177"/>
      <c r="C19" s="199" t="s">
        <v>132</v>
      </c>
      <c r="D19" s="180"/>
      <c r="E19" s="184">
        <v>433</v>
      </c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9"/>
      <c r="V19" s="188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 t="s">
        <v>120</v>
      </c>
      <c r="AH19" s="166">
        <v>0</v>
      </c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">
      <c r="A20" s="167">
        <v>9</v>
      </c>
      <c r="B20" s="177" t="s">
        <v>133</v>
      </c>
      <c r="C20" s="198" t="s">
        <v>134</v>
      </c>
      <c r="D20" s="179" t="s">
        <v>106</v>
      </c>
      <c r="E20" s="183">
        <v>214.5</v>
      </c>
      <c r="F20" s="188"/>
      <c r="G20" s="188">
        <f t="shared" si="0"/>
        <v>0</v>
      </c>
      <c r="H20" s="188">
        <v>0</v>
      </c>
      <c r="I20" s="188">
        <f>ROUND(E20*H20,2)</f>
        <v>0</v>
      </c>
      <c r="J20" s="188">
        <v>11.1</v>
      </c>
      <c r="K20" s="188">
        <f>ROUND(E20*J20,2)</f>
        <v>2380.9499999999998</v>
      </c>
      <c r="L20" s="188">
        <v>21</v>
      </c>
      <c r="M20" s="188">
        <f>G20*(1+L20/100)</f>
        <v>0</v>
      </c>
      <c r="N20" s="188">
        <v>0</v>
      </c>
      <c r="O20" s="188">
        <f>ROUND(E20*N20,2)</f>
        <v>0</v>
      </c>
      <c r="P20" s="188">
        <v>0</v>
      </c>
      <c r="Q20" s="188">
        <f>ROUND(E20*P20,2)</f>
        <v>0</v>
      </c>
      <c r="R20" s="188" t="s">
        <v>118</v>
      </c>
      <c r="S20" s="188" t="s">
        <v>108</v>
      </c>
      <c r="T20" s="188">
        <v>1.7999999999999999E-2</v>
      </c>
      <c r="U20" s="189">
        <f>ROUND(E20*T20,2)</f>
        <v>3.86</v>
      </c>
      <c r="V20" s="188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 t="s">
        <v>131</v>
      </c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>
        <v>10</v>
      </c>
      <c r="B21" s="177" t="s">
        <v>135</v>
      </c>
      <c r="C21" s="198" t="s">
        <v>136</v>
      </c>
      <c r="D21" s="179" t="s">
        <v>117</v>
      </c>
      <c r="E21" s="183">
        <v>433</v>
      </c>
      <c r="F21" s="188"/>
      <c r="G21" s="188">
        <f t="shared" si="0"/>
        <v>0</v>
      </c>
      <c r="H21" s="188">
        <v>0</v>
      </c>
      <c r="I21" s="188">
        <f>ROUND(E21*H21,2)</f>
        <v>0</v>
      </c>
      <c r="J21" s="188">
        <v>260</v>
      </c>
      <c r="K21" s="188">
        <f>ROUND(E21*J21,2)</f>
        <v>112580</v>
      </c>
      <c r="L21" s="188">
        <v>21</v>
      </c>
      <c r="M21" s="188">
        <f>G21*(1+L21/100)</f>
        <v>0</v>
      </c>
      <c r="N21" s="188">
        <v>0</v>
      </c>
      <c r="O21" s="188">
        <f>ROUND(E21*N21,2)</f>
        <v>0</v>
      </c>
      <c r="P21" s="188">
        <v>0</v>
      </c>
      <c r="Q21" s="188">
        <f>ROUND(E21*P21,2)</f>
        <v>0</v>
      </c>
      <c r="R21" s="188" t="s">
        <v>118</v>
      </c>
      <c r="S21" s="188" t="s">
        <v>108</v>
      </c>
      <c r="T21" s="188">
        <v>0</v>
      </c>
      <c r="U21" s="189">
        <f>ROUND(E21*T21,2)</f>
        <v>0</v>
      </c>
      <c r="V21" s="188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 t="s">
        <v>131</v>
      </c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>
        <v>11</v>
      </c>
      <c r="B22" s="177" t="s">
        <v>137</v>
      </c>
      <c r="C22" s="198" t="s">
        <v>138</v>
      </c>
      <c r="D22" s="179" t="s">
        <v>114</v>
      </c>
      <c r="E22" s="183">
        <v>11</v>
      </c>
      <c r="F22" s="188"/>
      <c r="G22" s="188">
        <f t="shared" si="0"/>
        <v>0</v>
      </c>
      <c r="H22" s="188">
        <v>0</v>
      </c>
      <c r="I22" s="188">
        <f>ROUND(E22*H22,2)</f>
        <v>0</v>
      </c>
      <c r="J22" s="188">
        <v>75</v>
      </c>
      <c r="K22" s="188">
        <f>ROUND(E22*J22,2)</f>
        <v>825</v>
      </c>
      <c r="L22" s="188">
        <v>21</v>
      </c>
      <c r="M22" s="188">
        <f>G22*(1+L22/100)</f>
        <v>0</v>
      </c>
      <c r="N22" s="188">
        <v>0</v>
      </c>
      <c r="O22" s="188">
        <f>ROUND(E22*N22,2)</f>
        <v>0</v>
      </c>
      <c r="P22" s="188">
        <v>0.11</v>
      </c>
      <c r="Q22" s="188">
        <f>ROUND(E22*P22,2)</f>
        <v>1.21</v>
      </c>
      <c r="R22" s="188"/>
      <c r="S22" s="188" t="s">
        <v>139</v>
      </c>
      <c r="T22" s="188">
        <v>0.13300000000000001</v>
      </c>
      <c r="U22" s="189">
        <f>ROUND(E22*T22,2)</f>
        <v>1.46</v>
      </c>
      <c r="V22" s="188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 t="s">
        <v>109</v>
      </c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x14ac:dyDescent="0.2">
      <c r="A23" s="173" t="s">
        <v>102</v>
      </c>
      <c r="B23" s="178" t="s">
        <v>61</v>
      </c>
      <c r="C23" s="200" t="s">
        <v>62</v>
      </c>
      <c r="D23" s="181"/>
      <c r="E23" s="185"/>
      <c r="F23" s="190"/>
      <c r="G23" s="190">
        <f>SUM(G24:G28)</f>
        <v>0</v>
      </c>
      <c r="H23" s="190"/>
      <c r="I23" s="190">
        <f>SUM(I24:I28)</f>
        <v>1825.17</v>
      </c>
      <c r="J23" s="190"/>
      <c r="K23" s="190">
        <f>SUM(K24:K28)</f>
        <v>864.93000000000006</v>
      </c>
      <c r="L23" s="190"/>
      <c r="M23" s="190">
        <f>SUM(M24:M28)</f>
        <v>0</v>
      </c>
      <c r="N23" s="190"/>
      <c r="O23" s="190">
        <f>SUM(O24:O28)</f>
        <v>0.85</v>
      </c>
      <c r="P23" s="190"/>
      <c r="Q23" s="190">
        <f>SUM(Q24:Q28)</f>
        <v>0</v>
      </c>
      <c r="R23" s="190"/>
      <c r="S23" s="190"/>
      <c r="T23" s="190"/>
      <c r="U23" s="191">
        <f>SUM(U24:U28)</f>
        <v>2.89</v>
      </c>
      <c r="V23" s="190"/>
      <c r="AG23" t="s">
        <v>103</v>
      </c>
    </row>
    <row r="24" spans="1:60" outlineLevel="1" x14ac:dyDescent="0.2">
      <c r="A24" s="167">
        <v>12</v>
      </c>
      <c r="B24" s="177" t="s">
        <v>140</v>
      </c>
      <c r="C24" s="198" t="s">
        <v>141</v>
      </c>
      <c r="D24" s="179" t="s">
        <v>117</v>
      </c>
      <c r="E24" s="183">
        <v>0.28799999999999998</v>
      </c>
      <c r="F24" s="188"/>
      <c r="G24" s="188">
        <f>ROUND(E24*F24,2)</f>
        <v>0</v>
      </c>
      <c r="H24" s="188">
        <v>2308.66</v>
      </c>
      <c r="I24" s="188">
        <f>ROUND(E24*H24,2)</f>
        <v>664.89</v>
      </c>
      <c r="J24" s="188">
        <v>231.34</v>
      </c>
      <c r="K24" s="188">
        <f>ROUND(E24*J24,2)</f>
        <v>66.63</v>
      </c>
      <c r="L24" s="188">
        <v>21</v>
      </c>
      <c r="M24" s="188">
        <f>G24*(1+L24/100)</f>
        <v>0</v>
      </c>
      <c r="N24" s="188">
        <v>2.5249999999999999</v>
      </c>
      <c r="O24" s="188">
        <f>ROUND(E24*N24,2)</f>
        <v>0.73</v>
      </c>
      <c r="P24" s="188">
        <v>0</v>
      </c>
      <c r="Q24" s="188">
        <f>ROUND(E24*P24,2)</f>
        <v>0</v>
      </c>
      <c r="R24" s="188" t="s">
        <v>142</v>
      </c>
      <c r="S24" s="188" t="s">
        <v>108</v>
      </c>
      <c r="T24" s="188">
        <v>0.47699999999999998</v>
      </c>
      <c r="U24" s="189">
        <f>ROUND(E24*T24,2)</f>
        <v>0.14000000000000001</v>
      </c>
      <c r="V24" s="188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 t="s">
        <v>109</v>
      </c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/>
      <c r="B25" s="177"/>
      <c r="C25" s="199" t="s">
        <v>143</v>
      </c>
      <c r="D25" s="180"/>
      <c r="E25" s="184">
        <v>0.28799999999999998</v>
      </c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9"/>
      <c r="V25" s="188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6" t="s">
        <v>120</v>
      </c>
      <c r="AH25" s="166">
        <v>0</v>
      </c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ht="22.5" outlineLevel="1" x14ac:dyDescent="0.2">
      <c r="A26" s="167">
        <v>13</v>
      </c>
      <c r="B26" s="177" t="s">
        <v>144</v>
      </c>
      <c r="C26" s="198" t="s">
        <v>145</v>
      </c>
      <c r="D26" s="179" t="s">
        <v>106</v>
      </c>
      <c r="E26" s="183">
        <v>3.24</v>
      </c>
      <c r="F26" s="188"/>
      <c r="G26" s="188">
        <f t="shared" ref="G25:G28" si="1">ROUND(E26*F26,2)</f>
        <v>0</v>
      </c>
      <c r="H26" s="188">
        <v>358.11</v>
      </c>
      <c r="I26" s="188">
        <f>ROUND(E26*H26,2)</f>
        <v>1160.28</v>
      </c>
      <c r="J26" s="188">
        <v>153.88999999999999</v>
      </c>
      <c r="K26" s="188">
        <f>ROUND(E26*J26,2)</f>
        <v>498.6</v>
      </c>
      <c r="L26" s="188">
        <v>21</v>
      </c>
      <c r="M26" s="188">
        <f>G26*(1+L26/100)</f>
        <v>0</v>
      </c>
      <c r="N26" s="188">
        <v>3.6400000000000002E-2</v>
      </c>
      <c r="O26" s="188">
        <f>ROUND(E26*N26,2)</f>
        <v>0.12</v>
      </c>
      <c r="P26" s="188">
        <v>0</v>
      </c>
      <c r="Q26" s="188">
        <f>ROUND(E26*P26,2)</f>
        <v>0</v>
      </c>
      <c r="R26" s="188" t="s">
        <v>142</v>
      </c>
      <c r="S26" s="188" t="s">
        <v>108</v>
      </c>
      <c r="T26" s="188">
        <v>0.52700000000000002</v>
      </c>
      <c r="U26" s="189">
        <f>ROUND(E26*T26,2)</f>
        <v>1.71</v>
      </c>
      <c r="V26" s="188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 t="s">
        <v>109</v>
      </c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/>
      <c r="B27" s="177"/>
      <c r="C27" s="199" t="s">
        <v>146</v>
      </c>
      <c r="D27" s="180"/>
      <c r="E27" s="184">
        <v>3.24</v>
      </c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9"/>
      <c r="V27" s="188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 t="s">
        <v>120</v>
      </c>
      <c r="AH27" s="166">
        <v>0</v>
      </c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>
        <v>14</v>
      </c>
      <c r="B28" s="177" t="s">
        <v>147</v>
      </c>
      <c r="C28" s="198" t="s">
        <v>148</v>
      </c>
      <c r="D28" s="179" t="s">
        <v>106</v>
      </c>
      <c r="E28" s="183">
        <v>3.24</v>
      </c>
      <c r="F28" s="188"/>
      <c r="G28" s="188">
        <f t="shared" si="1"/>
        <v>0</v>
      </c>
      <c r="H28" s="188">
        <v>0</v>
      </c>
      <c r="I28" s="188">
        <f>ROUND(E28*H28,2)</f>
        <v>0</v>
      </c>
      <c r="J28" s="188">
        <v>92.5</v>
      </c>
      <c r="K28" s="188">
        <f>ROUND(E28*J28,2)</f>
        <v>299.7</v>
      </c>
      <c r="L28" s="188">
        <v>21</v>
      </c>
      <c r="M28" s="188">
        <f>G28*(1+L28/100)</f>
        <v>0</v>
      </c>
      <c r="N28" s="188">
        <v>0</v>
      </c>
      <c r="O28" s="188">
        <f>ROUND(E28*N28,2)</f>
        <v>0</v>
      </c>
      <c r="P28" s="188">
        <v>0</v>
      </c>
      <c r="Q28" s="188">
        <f>ROUND(E28*P28,2)</f>
        <v>0</v>
      </c>
      <c r="R28" s="188" t="s">
        <v>142</v>
      </c>
      <c r="S28" s="188" t="s">
        <v>108</v>
      </c>
      <c r="T28" s="188">
        <v>0.32</v>
      </c>
      <c r="U28" s="189">
        <f>ROUND(E28*T28,2)</f>
        <v>1.04</v>
      </c>
      <c r="V28" s="188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 t="s">
        <v>109</v>
      </c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x14ac:dyDescent="0.2">
      <c r="A29" s="173" t="s">
        <v>102</v>
      </c>
      <c r="B29" s="178" t="s">
        <v>63</v>
      </c>
      <c r="C29" s="200" t="s">
        <v>64</v>
      </c>
      <c r="D29" s="181"/>
      <c r="E29" s="185"/>
      <c r="F29" s="190"/>
      <c r="G29" s="190">
        <f>SUM(G30:G40)</f>
        <v>0</v>
      </c>
      <c r="H29" s="190"/>
      <c r="I29" s="190">
        <f>SUM(I30:I40)</f>
        <v>12485.93</v>
      </c>
      <c r="J29" s="190"/>
      <c r="K29" s="190">
        <f>SUM(K30:K40)</f>
        <v>14329.58</v>
      </c>
      <c r="L29" s="190"/>
      <c r="M29" s="190">
        <f>SUM(M30:M40)</f>
        <v>0</v>
      </c>
      <c r="N29" s="190"/>
      <c r="O29" s="190">
        <f>SUM(O30:O40)</f>
        <v>1.21</v>
      </c>
      <c r="P29" s="190"/>
      <c r="Q29" s="190">
        <f>SUM(Q30:Q40)</f>
        <v>0</v>
      </c>
      <c r="R29" s="190"/>
      <c r="S29" s="190"/>
      <c r="T29" s="190"/>
      <c r="U29" s="191">
        <f>SUM(U30:U40)</f>
        <v>11.379999999999999</v>
      </c>
      <c r="V29" s="190"/>
      <c r="AG29" t="s">
        <v>103</v>
      </c>
    </row>
    <row r="30" spans="1:60" outlineLevel="1" x14ac:dyDescent="0.2">
      <c r="A30" s="167">
        <v>15</v>
      </c>
      <c r="B30" s="177" t="s">
        <v>149</v>
      </c>
      <c r="C30" s="198" t="s">
        <v>150</v>
      </c>
      <c r="D30" s="179" t="s">
        <v>114</v>
      </c>
      <c r="E30" s="183">
        <v>42</v>
      </c>
      <c r="F30" s="188"/>
      <c r="G30" s="188">
        <f>ROUND(E30*F30,2)</f>
        <v>0</v>
      </c>
      <c r="H30" s="188">
        <v>22.32</v>
      </c>
      <c r="I30" s="188">
        <f>ROUND(E30*H30,2)</f>
        <v>937.44</v>
      </c>
      <c r="J30" s="188">
        <v>31.68</v>
      </c>
      <c r="K30" s="188">
        <f>ROUND(E30*J30,2)</f>
        <v>1330.56</v>
      </c>
      <c r="L30" s="188">
        <v>21</v>
      </c>
      <c r="M30" s="188">
        <f>G30*(1+L30/100)</f>
        <v>0</v>
      </c>
      <c r="N30" s="188">
        <v>3.3E-4</v>
      </c>
      <c r="O30" s="188">
        <f>ROUND(E30*N30,2)</f>
        <v>0.01</v>
      </c>
      <c r="P30" s="188">
        <v>0</v>
      </c>
      <c r="Q30" s="188">
        <f>ROUND(E30*P30,2)</f>
        <v>0</v>
      </c>
      <c r="R30" s="188" t="s">
        <v>151</v>
      </c>
      <c r="S30" s="188" t="s">
        <v>108</v>
      </c>
      <c r="T30" s="188">
        <v>9.7000000000000003E-2</v>
      </c>
      <c r="U30" s="189">
        <f>ROUND(E30*T30,2)</f>
        <v>4.07</v>
      </c>
      <c r="V30" s="188"/>
      <c r="W30" s="166"/>
      <c r="X30" s="166"/>
      <c r="Y30" s="166"/>
      <c r="Z30" s="166"/>
      <c r="AA30" s="166"/>
      <c r="AB30" s="166"/>
      <c r="AC30" s="166"/>
      <c r="AD30" s="166"/>
      <c r="AE30" s="166"/>
      <c r="AF30" s="166"/>
      <c r="AG30" s="166" t="s">
        <v>131</v>
      </c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">
      <c r="A31" s="167"/>
      <c r="B31" s="177"/>
      <c r="C31" s="199" t="s">
        <v>152</v>
      </c>
      <c r="D31" s="180"/>
      <c r="E31" s="184">
        <v>15</v>
      </c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9"/>
      <c r="V31" s="188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 t="s">
        <v>120</v>
      </c>
      <c r="AH31" s="166">
        <v>0</v>
      </c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/>
      <c r="B32" s="177"/>
      <c r="C32" s="199" t="s">
        <v>153</v>
      </c>
      <c r="D32" s="180"/>
      <c r="E32" s="184">
        <v>27</v>
      </c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9"/>
      <c r="V32" s="188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 t="s">
        <v>120</v>
      </c>
      <c r="AH32" s="166">
        <v>0</v>
      </c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ht="22.5" outlineLevel="1" x14ac:dyDescent="0.2">
      <c r="A33" s="167">
        <v>16</v>
      </c>
      <c r="B33" s="177" t="s">
        <v>154</v>
      </c>
      <c r="C33" s="198" t="s">
        <v>155</v>
      </c>
      <c r="D33" s="179" t="s">
        <v>114</v>
      </c>
      <c r="E33" s="183">
        <v>24.5</v>
      </c>
      <c r="F33" s="188"/>
      <c r="G33" s="188">
        <f t="shared" ref="G31:G40" si="2">ROUND(E33*F33,2)</f>
        <v>0</v>
      </c>
      <c r="H33" s="188">
        <v>0</v>
      </c>
      <c r="I33" s="188">
        <f>ROUND(E33*H33,2)</f>
        <v>0</v>
      </c>
      <c r="J33" s="188">
        <v>405</v>
      </c>
      <c r="K33" s="188">
        <f>ROUND(E33*J33,2)</f>
        <v>9922.5</v>
      </c>
      <c r="L33" s="188">
        <v>21</v>
      </c>
      <c r="M33" s="188">
        <f>G33*(1+L33/100)</f>
        <v>0</v>
      </c>
      <c r="N33" s="188">
        <v>4.3999999999999997E-2</v>
      </c>
      <c r="O33" s="188">
        <f>ROUND(E33*N33,2)</f>
        <v>1.08</v>
      </c>
      <c r="P33" s="188">
        <v>0</v>
      </c>
      <c r="Q33" s="188">
        <f>ROUND(E33*P33,2)</f>
        <v>0</v>
      </c>
      <c r="R33" s="188"/>
      <c r="S33" s="188" t="s">
        <v>139</v>
      </c>
      <c r="T33" s="188">
        <v>0</v>
      </c>
      <c r="U33" s="189">
        <f>ROUND(E33*T33,2)</f>
        <v>0</v>
      </c>
      <c r="V33" s="188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 t="s">
        <v>131</v>
      </c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/>
      <c r="B34" s="177"/>
      <c r="C34" s="199" t="s">
        <v>156</v>
      </c>
      <c r="D34" s="180"/>
      <c r="E34" s="184">
        <v>11</v>
      </c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9"/>
      <c r="V34" s="188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 t="s">
        <v>120</v>
      </c>
      <c r="AH34" s="166">
        <v>0</v>
      </c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/>
      <c r="B35" s="177"/>
      <c r="C35" s="199" t="s">
        <v>157</v>
      </c>
      <c r="D35" s="180"/>
      <c r="E35" s="184">
        <v>13.5</v>
      </c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9"/>
      <c r="V35" s="188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 t="s">
        <v>120</v>
      </c>
      <c r="AH35" s="166">
        <v>0</v>
      </c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ht="22.5" outlineLevel="1" x14ac:dyDescent="0.2">
      <c r="A36" s="167">
        <v>17</v>
      </c>
      <c r="B36" s="177" t="s">
        <v>158</v>
      </c>
      <c r="C36" s="198" t="s">
        <v>159</v>
      </c>
      <c r="D36" s="179" t="s">
        <v>114</v>
      </c>
      <c r="E36" s="183">
        <v>58.5</v>
      </c>
      <c r="F36" s="188"/>
      <c r="G36" s="188">
        <f t="shared" si="2"/>
        <v>0</v>
      </c>
      <c r="H36" s="188">
        <v>197.41</v>
      </c>
      <c r="I36" s="188">
        <f>ROUND(E36*H36,2)</f>
        <v>11548.49</v>
      </c>
      <c r="J36" s="188">
        <v>52.59</v>
      </c>
      <c r="K36" s="188">
        <f>ROUND(E36*J36,2)</f>
        <v>3076.52</v>
      </c>
      <c r="L36" s="188">
        <v>21</v>
      </c>
      <c r="M36" s="188">
        <f>G36*(1+L36/100)</f>
        <v>0</v>
      </c>
      <c r="N36" s="188">
        <v>2.1199999999999999E-3</v>
      </c>
      <c r="O36" s="188">
        <f>ROUND(E36*N36,2)</f>
        <v>0.12</v>
      </c>
      <c r="P36" s="188">
        <v>0</v>
      </c>
      <c r="Q36" s="188">
        <f>ROUND(E36*P36,2)</f>
        <v>0</v>
      </c>
      <c r="R36" s="188"/>
      <c r="S36" s="188" t="s">
        <v>139</v>
      </c>
      <c r="T36" s="188">
        <v>0.125</v>
      </c>
      <c r="U36" s="189">
        <f>ROUND(E36*T36,2)</f>
        <v>7.31</v>
      </c>
      <c r="V36" s="188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 t="s">
        <v>131</v>
      </c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/>
      <c r="B37" s="177"/>
      <c r="C37" s="199" t="s">
        <v>160</v>
      </c>
      <c r="D37" s="180"/>
      <c r="E37" s="184">
        <v>23</v>
      </c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9"/>
      <c r="V37" s="188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 t="s">
        <v>120</v>
      </c>
      <c r="AH37" s="166">
        <v>0</v>
      </c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/>
      <c r="B38" s="177"/>
      <c r="C38" s="199" t="s">
        <v>161</v>
      </c>
      <c r="D38" s="180"/>
      <c r="E38" s="184">
        <v>12.5</v>
      </c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9"/>
      <c r="V38" s="188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 t="s">
        <v>120</v>
      </c>
      <c r="AH38" s="166">
        <v>0</v>
      </c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 x14ac:dyDescent="0.2">
      <c r="A39" s="167"/>
      <c r="B39" s="177"/>
      <c r="C39" s="199" t="s">
        <v>162</v>
      </c>
      <c r="D39" s="180"/>
      <c r="E39" s="184">
        <v>11.5</v>
      </c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9"/>
      <c r="V39" s="188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 t="s">
        <v>120</v>
      </c>
      <c r="AH39" s="166">
        <v>0</v>
      </c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/>
      <c r="B40" s="177"/>
      <c r="C40" s="199" t="s">
        <v>163</v>
      </c>
      <c r="D40" s="180"/>
      <c r="E40" s="184">
        <v>11.5</v>
      </c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9"/>
      <c r="V40" s="188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 t="s">
        <v>120</v>
      </c>
      <c r="AH40" s="166">
        <v>0</v>
      </c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x14ac:dyDescent="0.2">
      <c r="A41" s="173" t="s">
        <v>102</v>
      </c>
      <c r="B41" s="178" t="s">
        <v>65</v>
      </c>
      <c r="C41" s="200" t="s">
        <v>45</v>
      </c>
      <c r="D41" s="181"/>
      <c r="E41" s="185"/>
      <c r="F41" s="190"/>
      <c r="G41" s="190">
        <f>SUM(G42:G49)</f>
        <v>0</v>
      </c>
      <c r="H41" s="190"/>
      <c r="I41" s="190">
        <f>SUM(I42:I49)</f>
        <v>173338.05</v>
      </c>
      <c r="J41" s="190"/>
      <c r="K41" s="190">
        <f>SUM(K42:K49)</f>
        <v>13948.05</v>
      </c>
      <c r="L41" s="190"/>
      <c r="M41" s="190">
        <f>SUM(M42:M49)</f>
        <v>0</v>
      </c>
      <c r="N41" s="190"/>
      <c r="O41" s="190">
        <f>SUM(O42:O49)</f>
        <v>174.48000000000002</v>
      </c>
      <c r="P41" s="190"/>
      <c r="Q41" s="190">
        <f>SUM(Q42:Q49)</f>
        <v>0</v>
      </c>
      <c r="R41" s="190"/>
      <c r="S41" s="190"/>
      <c r="T41" s="190"/>
      <c r="U41" s="191">
        <f>SUM(U42:U49)</f>
        <v>13.940000000000001</v>
      </c>
      <c r="V41" s="190"/>
      <c r="AG41" t="s">
        <v>103</v>
      </c>
    </row>
    <row r="42" spans="1:60" outlineLevel="1" x14ac:dyDescent="0.2">
      <c r="A42" s="167">
        <v>18</v>
      </c>
      <c r="B42" s="177" t="s">
        <v>164</v>
      </c>
      <c r="C42" s="198" t="s">
        <v>165</v>
      </c>
      <c r="D42" s="179" t="s">
        <v>106</v>
      </c>
      <c r="E42" s="183">
        <v>214.5</v>
      </c>
      <c r="F42" s="188"/>
      <c r="G42" s="188">
        <f>ROUND(E42*F42,2)</f>
        <v>0</v>
      </c>
      <c r="H42" s="188">
        <v>134.94999999999999</v>
      </c>
      <c r="I42" s="188">
        <f>ROUND(E42*H42,2)</f>
        <v>28946.78</v>
      </c>
      <c r="J42" s="188">
        <v>23.05</v>
      </c>
      <c r="K42" s="188">
        <f>ROUND(E42*J42,2)</f>
        <v>4944.2299999999996</v>
      </c>
      <c r="L42" s="188">
        <v>21</v>
      </c>
      <c r="M42" s="188">
        <f>G42*(1+L42/100)</f>
        <v>0</v>
      </c>
      <c r="N42" s="188">
        <v>0</v>
      </c>
      <c r="O42" s="188">
        <f>ROUND(E42*N42,2)</f>
        <v>0</v>
      </c>
      <c r="P42" s="188">
        <v>0</v>
      </c>
      <c r="Q42" s="188">
        <f>ROUND(E42*P42,2)</f>
        <v>0</v>
      </c>
      <c r="R42" s="188" t="s">
        <v>107</v>
      </c>
      <c r="S42" s="188" t="s">
        <v>108</v>
      </c>
      <c r="T42" s="188">
        <v>2.5999999999999999E-2</v>
      </c>
      <c r="U42" s="189">
        <f>ROUND(E42*T42,2)</f>
        <v>5.58</v>
      </c>
      <c r="V42" s="188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 t="s">
        <v>109</v>
      </c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>
        <v>19</v>
      </c>
      <c r="B43" s="177" t="s">
        <v>166</v>
      </c>
      <c r="C43" s="198" t="s">
        <v>167</v>
      </c>
      <c r="D43" s="179" t="s">
        <v>106</v>
      </c>
      <c r="E43" s="183">
        <v>214.5</v>
      </c>
      <c r="F43" s="188"/>
      <c r="G43" s="188">
        <f t="shared" ref="G43:G49" si="3">ROUND(E43*F43,2)</f>
        <v>0</v>
      </c>
      <c r="H43" s="188">
        <v>378.27</v>
      </c>
      <c r="I43" s="188">
        <f>ROUND(E43*H43,2)</f>
        <v>81138.92</v>
      </c>
      <c r="J43" s="188">
        <v>38.229999999999997</v>
      </c>
      <c r="K43" s="188">
        <f>ROUND(E43*J43,2)</f>
        <v>8200.34</v>
      </c>
      <c r="L43" s="188">
        <v>21</v>
      </c>
      <c r="M43" s="188">
        <f>G43*(1+L43/100)</f>
        <v>0</v>
      </c>
      <c r="N43" s="188">
        <v>0.63856999999999997</v>
      </c>
      <c r="O43" s="188">
        <f>ROUND(E43*N43,2)</f>
        <v>136.97</v>
      </c>
      <c r="P43" s="188">
        <v>0</v>
      </c>
      <c r="Q43" s="188">
        <f>ROUND(E43*P43,2)</f>
        <v>0</v>
      </c>
      <c r="R43" s="188" t="s">
        <v>107</v>
      </c>
      <c r="S43" s="188" t="s">
        <v>108</v>
      </c>
      <c r="T43" s="188">
        <v>2.7E-2</v>
      </c>
      <c r="U43" s="189">
        <f>ROUND(E43*T43,2)</f>
        <v>5.79</v>
      </c>
      <c r="V43" s="188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 t="s">
        <v>109</v>
      </c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>
        <v>20</v>
      </c>
      <c r="B44" s="177" t="s">
        <v>168</v>
      </c>
      <c r="C44" s="198" t="s">
        <v>169</v>
      </c>
      <c r="D44" s="179" t="s">
        <v>106</v>
      </c>
      <c r="E44" s="183">
        <v>4.5</v>
      </c>
      <c r="F44" s="188"/>
      <c r="G44" s="188">
        <f t="shared" si="3"/>
        <v>0</v>
      </c>
      <c r="H44" s="188">
        <v>37.950000000000003</v>
      </c>
      <c r="I44" s="188">
        <f>ROUND(E44*H44,2)</f>
        <v>170.78</v>
      </c>
      <c r="J44" s="188">
        <v>178.55</v>
      </c>
      <c r="K44" s="188">
        <f>ROUND(E44*J44,2)</f>
        <v>803.48</v>
      </c>
      <c r="L44" s="188">
        <v>21</v>
      </c>
      <c r="M44" s="188">
        <f>G44*(1+L44/100)</f>
        <v>0</v>
      </c>
      <c r="N44" s="188">
        <v>7.3899999999999993E-2</v>
      </c>
      <c r="O44" s="188">
        <f>ROUND(E44*N44,2)</f>
        <v>0.33</v>
      </c>
      <c r="P44" s="188">
        <v>0</v>
      </c>
      <c r="Q44" s="188">
        <f>ROUND(E44*P44,2)</f>
        <v>0</v>
      </c>
      <c r="R44" s="188" t="s">
        <v>107</v>
      </c>
      <c r="S44" s="188" t="s">
        <v>108</v>
      </c>
      <c r="T44" s="188">
        <v>0.56999999999999995</v>
      </c>
      <c r="U44" s="189">
        <f>ROUND(E44*T44,2)</f>
        <v>2.57</v>
      </c>
      <c r="V44" s="188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 t="s">
        <v>131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/>
      <c r="B45" s="177"/>
      <c r="C45" s="199" t="s">
        <v>170</v>
      </c>
      <c r="D45" s="180"/>
      <c r="E45" s="184">
        <v>4.5</v>
      </c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9"/>
      <c r="V45" s="188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 t="s">
        <v>120</v>
      </c>
      <c r="AH45" s="166">
        <v>0</v>
      </c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ht="22.5" outlineLevel="1" x14ac:dyDescent="0.2">
      <c r="A46" s="167">
        <v>21</v>
      </c>
      <c r="B46" s="177" t="s">
        <v>171</v>
      </c>
      <c r="C46" s="198" t="s">
        <v>172</v>
      </c>
      <c r="D46" s="179" t="s">
        <v>106</v>
      </c>
      <c r="E46" s="183">
        <v>4.5449999999999999</v>
      </c>
      <c r="F46" s="188"/>
      <c r="G46" s="188">
        <f t="shared" si="3"/>
        <v>0</v>
      </c>
      <c r="H46" s="188">
        <v>486</v>
      </c>
      <c r="I46" s="188">
        <f>ROUND(E46*H46,2)</f>
        <v>2208.87</v>
      </c>
      <c r="J46" s="188">
        <v>0</v>
      </c>
      <c r="K46" s="188">
        <f>ROUND(E46*J46,2)</f>
        <v>0</v>
      </c>
      <c r="L46" s="188">
        <v>21</v>
      </c>
      <c r="M46" s="188">
        <f>G46*(1+L46/100)</f>
        <v>0</v>
      </c>
      <c r="N46" s="188">
        <v>0.13150000000000001</v>
      </c>
      <c r="O46" s="188">
        <f>ROUND(E46*N46,2)</f>
        <v>0.6</v>
      </c>
      <c r="P46" s="188">
        <v>0</v>
      </c>
      <c r="Q46" s="188">
        <f>ROUND(E46*P46,2)</f>
        <v>0</v>
      </c>
      <c r="R46" s="188" t="s">
        <v>173</v>
      </c>
      <c r="S46" s="188" t="s">
        <v>108</v>
      </c>
      <c r="T46" s="188">
        <v>0</v>
      </c>
      <c r="U46" s="189">
        <f>ROUND(E46*T46,2)</f>
        <v>0</v>
      </c>
      <c r="V46" s="188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 t="s">
        <v>174</v>
      </c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/>
      <c r="B47" s="177"/>
      <c r="C47" s="199" t="s">
        <v>175</v>
      </c>
      <c r="D47" s="180"/>
      <c r="E47" s="184">
        <v>4.5449999999999999</v>
      </c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9"/>
      <c r="V47" s="188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 t="s">
        <v>120</v>
      </c>
      <c r="AH47" s="166">
        <v>0</v>
      </c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>
        <v>22</v>
      </c>
      <c r="B48" s="177" t="s">
        <v>176</v>
      </c>
      <c r="C48" s="198" t="s">
        <v>177</v>
      </c>
      <c r="D48" s="179" t="s">
        <v>106</v>
      </c>
      <c r="E48" s="183">
        <v>212.1</v>
      </c>
      <c r="F48" s="188"/>
      <c r="G48" s="188">
        <f t="shared" si="3"/>
        <v>0</v>
      </c>
      <c r="H48" s="188">
        <v>287</v>
      </c>
      <c r="I48" s="188">
        <f>ROUND(E48*H48,2)</f>
        <v>60872.7</v>
      </c>
      <c r="J48" s="188">
        <v>0</v>
      </c>
      <c r="K48" s="188">
        <f>ROUND(E48*J48,2)</f>
        <v>0</v>
      </c>
      <c r="L48" s="188">
        <v>21</v>
      </c>
      <c r="M48" s="188">
        <f>G48*(1+L48/100)</f>
        <v>0</v>
      </c>
      <c r="N48" s="188">
        <v>0.17244999999999999</v>
      </c>
      <c r="O48" s="188">
        <f>ROUND(E48*N48,2)</f>
        <v>36.58</v>
      </c>
      <c r="P48" s="188">
        <v>0</v>
      </c>
      <c r="Q48" s="188">
        <f>ROUND(E48*P48,2)</f>
        <v>0</v>
      </c>
      <c r="R48" s="188" t="s">
        <v>173</v>
      </c>
      <c r="S48" s="188" t="s">
        <v>108</v>
      </c>
      <c r="T48" s="188">
        <v>0</v>
      </c>
      <c r="U48" s="189">
        <f>ROUND(E48*T48,2)</f>
        <v>0</v>
      </c>
      <c r="V48" s="188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 t="s">
        <v>174</v>
      </c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/>
      <c r="B49" s="177"/>
      <c r="C49" s="199" t="s">
        <v>178</v>
      </c>
      <c r="D49" s="180"/>
      <c r="E49" s="184">
        <v>212.1</v>
      </c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 s="189"/>
      <c r="V49" s="188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 t="s">
        <v>120</v>
      </c>
      <c r="AH49" s="166">
        <v>0</v>
      </c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x14ac:dyDescent="0.2">
      <c r="A50" s="173" t="s">
        <v>102</v>
      </c>
      <c r="B50" s="178" t="s">
        <v>66</v>
      </c>
      <c r="C50" s="200" t="s">
        <v>67</v>
      </c>
      <c r="D50" s="181"/>
      <c r="E50" s="185"/>
      <c r="F50" s="190"/>
      <c r="G50" s="190">
        <f>SUM(G51:G53)</f>
        <v>0</v>
      </c>
      <c r="H50" s="190"/>
      <c r="I50" s="190">
        <f>SUM(I51:I53)</f>
        <v>20972.44</v>
      </c>
      <c r="J50" s="190"/>
      <c r="K50" s="190">
        <f>SUM(K51:K53)</f>
        <v>20122.57</v>
      </c>
      <c r="L50" s="190"/>
      <c r="M50" s="190">
        <f>SUM(M51:M53)</f>
        <v>0</v>
      </c>
      <c r="N50" s="190"/>
      <c r="O50" s="190">
        <f>SUM(O51:O53)</f>
        <v>5.83</v>
      </c>
      <c r="P50" s="190"/>
      <c r="Q50" s="190">
        <f>SUM(Q51:Q53)</f>
        <v>0</v>
      </c>
      <c r="R50" s="190"/>
      <c r="S50" s="190"/>
      <c r="T50" s="190"/>
      <c r="U50" s="191">
        <f>SUM(U51:U53)</f>
        <v>30.2</v>
      </c>
      <c r="V50" s="190"/>
      <c r="AG50" t="s">
        <v>103</v>
      </c>
    </row>
    <row r="51" spans="1:60" ht="22.5" outlineLevel="1" x14ac:dyDescent="0.2">
      <c r="A51" s="167">
        <v>23</v>
      </c>
      <c r="B51" s="177" t="s">
        <v>179</v>
      </c>
      <c r="C51" s="198" t="s">
        <v>180</v>
      </c>
      <c r="D51" s="179" t="s">
        <v>181</v>
      </c>
      <c r="E51" s="183">
        <v>1</v>
      </c>
      <c r="F51" s="188"/>
      <c r="G51" s="188">
        <f>ROUND(E51*F51,2)</f>
        <v>0</v>
      </c>
      <c r="H51" s="188">
        <v>0</v>
      </c>
      <c r="I51" s="188">
        <f>ROUND(E51*H51,2)</f>
        <v>0</v>
      </c>
      <c r="J51" s="188">
        <v>3100</v>
      </c>
      <c r="K51" s="188">
        <f>ROUND(E51*J51,2)</f>
        <v>3100</v>
      </c>
      <c r="L51" s="188">
        <v>21</v>
      </c>
      <c r="M51" s="188">
        <f>G51*(1+L51/100)</f>
        <v>0</v>
      </c>
      <c r="N51" s="188">
        <v>0.20476</v>
      </c>
      <c r="O51" s="188">
        <f>ROUND(E51*N51,2)</f>
        <v>0.2</v>
      </c>
      <c r="P51" s="188">
        <v>3.0000000000000001E-3</v>
      </c>
      <c r="Q51" s="188">
        <f>ROUND(E51*P51,2)</f>
        <v>0</v>
      </c>
      <c r="R51" s="188"/>
      <c r="S51" s="188" t="s">
        <v>139</v>
      </c>
      <c r="T51" s="188">
        <v>0</v>
      </c>
      <c r="U51" s="189">
        <f>ROUND(E51*T51,2)</f>
        <v>0</v>
      </c>
      <c r="V51" s="188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 t="s">
        <v>182</v>
      </c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ht="22.5" outlineLevel="1" x14ac:dyDescent="0.2">
      <c r="A52" s="167">
        <v>24</v>
      </c>
      <c r="B52" s="177" t="s">
        <v>183</v>
      </c>
      <c r="C52" s="198" t="s">
        <v>184</v>
      </c>
      <c r="D52" s="179" t="s">
        <v>114</v>
      </c>
      <c r="E52" s="183">
        <v>5.5</v>
      </c>
      <c r="F52" s="188"/>
      <c r="G52" s="188">
        <f t="shared" ref="G52:G53" si="4">ROUND(E52*F52,2)</f>
        <v>0</v>
      </c>
      <c r="H52" s="188">
        <v>3813.17</v>
      </c>
      <c r="I52" s="188">
        <f>ROUND(E52*H52,2)</f>
        <v>20972.44</v>
      </c>
      <c r="J52" s="188">
        <v>256.83</v>
      </c>
      <c r="K52" s="188">
        <f>ROUND(E52*J52,2)</f>
        <v>1412.57</v>
      </c>
      <c r="L52" s="188">
        <v>21</v>
      </c>
      <c r="M52" s="188">
        <f>G52*(1+L52/100)</f>
        <v>0</v>
      </c>
      <c r="N52" s="188">
        <v>0.27693000000000001</v>
      </c>
      <c r="O52" s="188">
        <f>ROUND(E52*N52,2)</f>
        <v>1.52</v>
      </c>
      <c r="P52" s="188">
        <v>0</v>
      </c>
      <c r="Q52" s="188">
        <f>ROUND(E52*P52,2)</f>
        <v>0</v>
      </c>
      <c r="R52" s="188" t="s">
        <v>185</v>
      </c>
      <c r="S52" s="188" t="s">
        <v>108</v>
      </c>
      <c r="T52" s="188">
        <v>0.85760000000000003</v>
      </c>
      <c r="U52" s="189">
        <f>ROUND(E52*T52,2)</f>
        <v>4.72</v>
      </c>
      <c r="V52" s="188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 t="s">
        <v>186</v>
      </c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ht="22.5" outlineLevel="1" x14ac:dyDescent="0.2">
      <c r="A53" s="167">
        <v>25</v>
      </c>
      <c r="B53" s="177" t="s">
        <v>187</v>
      </c>
      <c r="C53" s="198" t="s">
        <v>188</v>
      </c>
      <c r="D53" s="179" t="s">
        <v>114</v>
      </c>
      <c r="E53" s="183">
        <v>7</v>
      </c>
      <c r="F53" s="188"/>
      <c r="G53" s="188">
        <f t="shared" si="4"/>
        <v>0</v>
      </c>
      <c r="H53" s="188">
        <v>0</v>
      </c>
      <c r="I53" s="188">
        <f>ROUND(E53*H53,2)</f>
        <v>0</v>
      </c>
      <c r="J53" s="188">
        <v>2230</v>
      </c>
      <c r="K53" s="188">
        <f>ROUND(E53*J53,2)</f>
        <v>15610</v>
      </c>
      <c r="L53" s="188">
        <v>21</v>
      </c>
      <c r="M53" s="188">
        <f>G53*(1+L53/100)</f>
        <v>0</v>
      </c>
      <c r="N53" s="188">
        <v>0.58716999999999997</v>
      </c>
      <c r="O53" s="188">
        <f>ROUND(E53*N53,2)</f>
        <v>4.1100000000000003</v>
      </c>
      <c r="P53" s="188">
        <v>0</v>
      </c>
      <c r="Q53" s="188">
        <f>ROUND(E53*P53,2)</f>
        <v>0</v>
      </c>
      <c r="R53" s="188"/>
      <c r="S53" s="188" t="s">
        <v>139</v>
      </c>
      <c r="T53" s="188">
        <v>3.6396600000000001</v>
      </c>
      <c r="U53" s="189">
        <f>ROUND(E53*T53,2)</f>
        <v>25.48</v>
      </c>
      <c r="V53" s="188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 t="s">
        <v>186</v>
      </c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x14ac:dyDescent="0.2">
      <c r="A54" s="173" t="s">
        <v>102</v>
      </c>
      <c r="B54" s="178" t="s">
        <v>68</v>
      </c>
      <c r="C54" s="200" t="s">
        <v>69</v>
      </c>
      <c r="D54" s="181"/>
      <c r="E54" s="185"/>
      <c r="F54" s="190"/>
      <c r="G54" s="190">
        <f>SUM(G55:G60)</f>
        <v>0</v>
      </c>
      <c r="H54" s="190"/>
      <c r="I54" s="190">
        <f>SUM(I55:I60)</f>
        <v>7485.1200000000008</v>
      </c>
      <c r="J54" s="190"/>
      <c r="K54" s="190">
        <f>SUM(K55:K60)</f>
        <v>3420.08</v>
      </c>
      <c r="L54" s="190"/>
      <c r="M54" s="190">
        <f>SUM(M55:M60)</f>
        <v>0</v>
      </c>
      <c r="N54" s="190"/>
      <c r="O54" s="190">
        <f>SUM(O55:O60)</f>
        <v>7.1099999999999994</v>
      </c>
      <c r="P54" s="190"/>
      <c r="Q54" s="190">
        <f>SUM(Q55:Q60)</f>
        <v>0</v>
      </c>
      <c r="R54" s="190"/>
      <c r="S54" s="190"/>
      <c r="T54" s="190"/>
      <c r="U54" s="191">
        <f>SUM(U55:U60)</f>
        <v>10.1</v>
      </c>
      <c r="V54" s="190"/>
      <c r="AG54" t="s">
        <v>103</v>
      </c>
    </row>
    <row r="55" spans="1:60" ht="22.5" outlineLevel="1" x14ac:dyDescent="0.2">
      <c r="A55" s="167">
        <v>26</v>
      </c>
      <c r="B55" s="177" t="s">
        <v>189</v>
      </c>
      <c r="C55" s="198" t="s">
        <v>190</v>
      </c>
      <c r="D55" s="179" t="s">
        <v>114</v>
      </c>
      <c r="E55" s="183">
        <v>11</v>
      </c>
      <c r="F55" s="188"/>
      <c r="G55" s="188">
        <f>ROUND(E55*F55,2)</f>
        <v>0</v>
      </c>
      <c r="H55" s="188">
        <v>57.04</v>
      </c>
      <c r="I55" s="188">
        <f>ROUND(E55*H55,2)</f>
        <v>627.44000000000005</v>
      </c>
      <c r="J55" s="188">
        <v>41.16</v>
      </c>
      <c r="K55" s="188">
        <f>ROUND(E55*J55,2)</f>
        <v>452.76</v>
      </c>
      <c r="L55" s="188">
        <v>21</v>
      </c>
      <c r="M55" s="188">
        <f>G55*(1+L55/100)</f>
        <v>0</v>
      </c>
      <c r="N55" s="188">
        <v>8.2320000000000004E-2</v>
      </c>
      <c r="O55" s="188">
        <f>ROUND(E55*N55,2)</f>
        <v>0.91</v>
      </c>
      <c r="P55" s="188">
        <v>0</v>
      </c>
      <c r="Q55" s="188">
        <f>ROUND(E55*P55,2)</f>
        <v>0</v>
      </c>
      <c r="R55" s="188" t="s">
        <v>107</v>
      </c>
      <c r="S55" s="188" t="s">
        <v>108</v>
      </c>
      <c r="T55" s="188">
        <v>0.13600000000000001</v>
      </c>
      <c r="U55" s="189">
        <f>ROUND(E55*T55,2)</f>
        <v>1.5</v>
      </c>
      <c r="V55" s="188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 t="s">
        <v>109</v>
      </c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>
        <v>27</v>
      </c>
      <c r="B56" s="177" t="s">
        <v>191</v>
      </c>
      <c r="C56" s="198" t="s">
        <v>192</v>
      </c>
      <c r="D56" s="179" t="s">
        <v>114</v>
      </c>
      <c r="E56" s="183">
        <v>11</v>
      </c>
      <c r="F56" s="188"/>
      <c r="G56" s="188">
        <f t="shared" ref="G56:G60" si="5">ROUND(E56*F56,2)</f>
        <v>0</v>
      </c>
      <c r="H56" s="188">
        <v>144.84</v>
      </c>
      <c r="I56" s="188">
        <f>ROUND(E56*H56,2)</f>
        <v>1593.24</v>
      </c>
      <c r="J56" s="188">
        <v>133.16</v>
      </c>
      <c r="K56" s="188">
        <f>ROUND(E56*J56,2)</f>
        <v>1464.76</v>
      </c>
      <c r="L56" s="188">
        <v>21</v>
      </c>
      <c r="M56" s="188">
        <f>G56*(1+L56/100)</f>
        <v>0</v>
      </c>
      <c r="N56" s="188">
        <v>0.18806</v>
      </c>
      <c r="O56" s="188">
        <f>ROUND(E56*N56,2)</f>
        <v>2.0699999999999998</v>
      </c>
      <c r="P56" s="188">
        <v>0</v>
      </c>
      <c r="Q56" s="188">
        <f>ROUND(E56*P56,2)</f>
        <v>0</v>
      </c>
      <c r="R56" s="188" t="s">
        <v>107</v>
      </c>
      <c r="S56" s="188" t="s">
        <v>108</v>
      </c>
      <c r="T56" s="188">
        <v>0.38661000000000001</v>
      </c>
      <c r="U56" s="189">
        <f>ROUND(E56*T56,2)</f>
        <v>4.25</v>
      </c>
      <c r="V56" s="188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 t="s">
        <v>109</v>
      </c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/>
      <c r="B57" s="177"/>
      <c r="C57" s="199" t="s">
        <v>193</v>
      </c>
      <c r="D57" s="180"/>
      <c r="E57" s="184">
        <v>11</v>
      </c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9"/>
      <c r="V57" s="188"/>
      <c r="W57" s="166"/>
      <c r="X57" s="166"/>
      <c r="Y57" s="166"/>
      <c r="Z57" s="166"/>
      <c r="AA57" s="166"/>
      <c r="AB57" s="166"/>
      <c r="AC57" s="166"/>
      <c r="AD57" s="166"/>
      <c r="AE57" s="166"/>
      <c r="AF57" s="166"/>
      <c r="AG57" s="166" t="s">
        <v>120</v>
      </c>
      <c r="AH57" s="166">
        <v>0</v>
      </c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ht="22.5" outlineLevel="1" x14ac:dyDescent="0.2">
      <c r="A58" s="167">
        <v>28</v>
      </c>
      <c r="B58" s="177" t="s">
        <v>194</v>
      </c>
      <c r="C58" s="198" t="s">
        <v>195</v>
      </c>
      <c r="D58" s="179" t="s">
        <v>114</v>
      </c>
      <c r="E58" s="183">
        <v>16</v>
      </c>
      <c r="F58" s="188"/>
      <c r="G58" s="188">
        <f t="shared" si="5"/>
        <v>0</v>
      </c>
      <c r="H58" s="188">
        <v>237.59</v>
      </c>
      <c r="I58" s="188">
        <f>ROUND(E58*H58,2)</f>
        <v>3801.44</v>
      </c>
      <c r="J58" s="188">
        <v>93.91</v>
      </c>
      <c r="K58" s="188">
        <f>ROUND(E58*J58,2)</f>
        <v>1502.56</v>
      </c>
      <c r="L58" s="188">
        <v>21</v>
      </c>
      <c r="M58" s="188">
        <f>G58*(1+L58/100)</f>
        <v>0</v>
      </c>
      <c r="N58" s="188">
        <v>0.22133</v>
      </c>
      <c r="O58" s="188">
        <f>ROUND(E58*N58,2)</f>
        <v>3.54</v>
      </c>
      <c r="P58" s="188">
        <v>0</v>
      </c>
      <c r="Q58" s="188">
        <f>ROUND(E58*P58,2)</f>
        <v>0</v>
      </c>
      <c r="R58" s="188" t="s">
        <v>107</v>
      </c>
      <c r="S58" s="188" t="s">
        <v>108</v>
      </c>
      <c r="T58" s="188">
        <v>0.27200000000000002</v>
      </c>
      <c r="U58" s="189">
        <f>ROUND(E58*T58,2)</f>
        <v>4.3499999999999996</v>
      </c>
      <c r="V58" s="188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 t="s">
        <v>109</v>
      </c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>
        <v>29</v>
      </c>
      <c r="B59" s="177" t="s">
        <v>196</v>
      </c>
      <c r="C59" s="198" t="s">
        <v>197</v>
      </c>
      <c r="D59" s="179" t="s">
        <v>198</v>
      </c>
      <c r="E59" s="183">
        <v>22</v>
      </c>
      <c r="F59" s="188"/>
      <c r="G59" s="188">
        <f t="shared" si="5"/>
        <v>0</v>
      </c>
      <c r="H59" s="188">
        <v>66.5</v>
      </c>
      <c r="I59" s="188">
        <f>ROUND(E59*H59,2)</f>
        <v>1463</v>
      </c>
      <c r="J59" s="188">
        <v>0</v>
      </c>
      <c r="K59" s="188">
        <f>ROUND(E59*J59,2)</f>
        <v>0</v>
      </c>
      <c r="L59" s="188">
        <v>21</v>
      </c>
      <c r="M59" s="188">
        <f>G59*(1+L59/100)</f>
        <v>0</v>
      </c>
      <c r="N59" s="188">
        <v>2.7E-2</v>
      </c>
      <c r="O59" s="188">
        <f>ROUND(E59*N59,2)</f>
        <v>0.59</v>
      </c>
      <c r="P59" s="188">
        <v>0</v>
      </c>
      <c r="Q59" s="188">
        <f>ROUND(E59*P59,2)</f>
        <v>0</v>
      </c>
      <c r="R59" s="188" t="s">
        <v>173</v>
      </c>
      <c r="S59" s="188" t="s">
        <v>108</v>
      </c>
      <c r="T59" s="188">
        <v>0</v>
      </c>
      <c r="U59" s="189">
        <f>ROUND(E59*T59,2)</f>
        <v>0</v>
      </c>
      <c r="V59" s="188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 t="s">
        <v>199</v>
      </c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">
      <c r="A60" s="167"/>
      <c r="B60" s="177"/>
      <c r="C60" s="199" t="s">
        <v>200</v>
      </c>
      <c r="D60" s="180"/>
      <c r="E60" s="184">
        <v>22</v>
      </c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9"/>
      <c r="V60" s="188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 t="s">
        <v>120</v>
      </c>
      <c r="AH60" s="166">
        <v>0</v>
      </c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x14ac:dyDescent="0.2">
      <c r="A61" s="173" t="s">
        <v>102</v>
      </c>
      <c r="B61" s="178" t="s">
        <v>70</v>
      </c>
      <c r="C61" s="200" t="s">
        <v>71</v>
      </c>
      <c r="D61" s="181"/>
      <c r="E61" s="185"/>
      <c r="F61" s="190"/>
      <c r="G61" s="190">
        <f>SUM(G62)</f>
        <v>0</v>
      </c>
      <c r="H61" s="190"/>
      <c r="I61" s="190">
        <f>SUM(I62:I62)</f>
        <v>0</v>
      </c>
      <c r="J61" s="190"/>
      <c r="K61" s="190">
        <f>SUM(K62:K62)</f>
        <v>32910.11</v>
      </c>
      <c r="L61" s="190"/>
      <c r="M61" s="190">
        <f>SUM(M62:M62)</f>
        <v>0</v>
      </c>
      <c r="N61" s="190"/>
      <c r="O61" s="190">
        <f>SUM(O62:O62)</f>
        <v>0</v>
      </c>
      <c r="P61" s="190"/>
      <c r="Q61" s="190">
        <f>SUM(Q62:Q62)</f>
        <v>0</v>
      </c>
      <c r="R61" s="190"/>
      <c r="S61" s="190"/>
      <c r="T61" s="190"/>
      <c r="U61" s="191">
        <f>SUM(U62:U62)</f>
        <v>143.41</v>
      </c>
      <c r="V61" s="190"/>
      <c r="AG61" t="s">
        <v>103</v>
      </c>
    </row>
    <row r="62" spans="1:60" outlineLevel="1" x14ac:dyDescent="0.2">
      <c r="A62" s="167">
        <v>30</v>
      </c>
      <c r="B62" s="177" t="s">
        <v>201</v>
      </c>
      <c r="C62" s="198" t="s">
        <v>202</v>
      </c>
      <c r="D62" s="179" t="s">
        <v>203</v>
      </c>
      <c r="E62" s="183">
        <v>183.85535999999999</v>
      </c>
      <c r="F62" s="188"/>
      <c r="G62" s="188">
        <f>ROUND(E62*F62,2)</f>
        <v>0</v>
      </c>
      <c r="H62" s="188">
        <v>0</v>
      </c>
      <c r="I62" s="188">
        <f>ROUND(E62*H62,2)</f>
        <v>0</v>
      </c>
      <c r="J62" s="188">
        <v>179</v>
      </c>
      <c r="K62" s="188">
        <f>ROUND(E62*J62,2)</f>
        <v>32910.11</v>
      </c>
      <c r="L62" s="188">
        <v>21</v>
      </c>
      <c r="M62" s="188">
        <f>G62*(1+L62/100)</f>
        <v>0</v>
      </c>
      <c r="N62" s="188">
        <v>0</v>
      </c>
      <c r="O62" s="188">
        <f>ROUND(E62*N62,2)</f>
        <v>0</v>
      </c>
      <c r="P62" s="188">
        <v>0</v>
      </c>
      <c r="Q62" s="188">
        <f>ROUND(E62*P62,2)</f>
        <v>0</v>
      </c>
      <c r="R62" s="188" t="s">
        <v>107</v>
      </c>
      <c r="S62" s="188" t="s">
        <v>108</v>
      </c>
      <c r="T62" s="188">
        <v>0.78</v>
      </c>
      <c r="U62" s="189">
        <f>ROUND(E62*T62,2)</f>
        <v>143.41</v>
      </c>
      <c r="V62" s="188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 t="s">
        <v>204</v>
      </c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x14ac:dyDescent="0.2">
      <c r="A63" s="173" t="s">
        <v>102</v>
      </c>
      <c r="B63" s="178" t="s">
        <v>72</v>
      </c>
      <c r="C63" s="200" t="s">
        <v>73</v>
      </c>
      <c r="D63" s="181"/>
      <c r="E63" s="185"/>
      <c r="F63" s="190"/>
      <c r="G63" s="190">
        <f>SUM(G64:G67)</f>
        <v>0</v>
      </c>
      <c r="H63" s="190"/>
      <c r="I63" s="190">
        <f>SUM(I64:I67)</f>
        <v>4261.49</v>
      </c>
      <c r="J63" s="190"/>
      <c r="K63" s="190">
        <f>SUM(K64:K67)</f>
        <v>4115.66</v>
      </c>
      <c r="L63" s="190"/>
      <c r="M63" s="190">
        <f>SUM(M64:M67)</f>
        <v>0</v>
      </c>
      <c r="N63" s="190"/>
      <c r="O63" s="190">
        <f>SUM(O64:O67)</f>
        <v>0.02</v>
      </c>
      <c r="P63" s="190"/>
      <c r="Q63" s="190">
        <f>SUM(Q64:Q67)</f>
        <v>0</v>
      </c>
      <c r="R63" s="190"/>
      <c r="S63" s="190"/>
      <c r="T63" s="190"/>
      <c r="U63" s="191">
        <f>SUM(U64:U67)</f>
        <v>11.42</v>
      </c>
      <c r="V63" s="190"/>
      <c r="AG63" t="s">
        <v>103</v>
      </c>
    </row>
    <row r="64" spans="1:60" ht="22.5" outlineLevel="1" x14ac:dyDescent="0.2">
      <c r="A64" s="167">
        <v>31</v>
      </c>
      <c r="B64" s="177" t="s">
        <v>205</v>
      </c>
      <c r="C64" s="198" t="s">
        <v>206</v>
      </c>
      <c r="D64" s="179" t="s">
        <v>106</v>
      </c>
      <c r="E64" s="183">
        <v>33.6</v>
      </c>
      <c r="F64" s="188"/>
      <c r="G64" s="188">
        <f>ROUND(E64*F64,2)</f>
        <v>0</v>
      </c>
      <c r="H64" s="188">
        <v>76.010000000000005</v>
      </c>
      <c r="I64" s="188">
        <f>ROUND(E64*H64,2)</f>
        <v>2553.94</v>
      </c>
      <c r="J64" s="188">
        <v>122.49</v>
      </c>
      <c r="K64" s="188">
        <f>ROUND(E64*J64,2)</f>
        <v>4115.66</v>
      </c>
      <c r="L64" s="188">
        <v>21</v>
      </c>
      <c r="M64" s="188">
        <f>G64*(1+L64/100)</f>
        <v>0</v>
      </c>
      <c r="N64" s="188">
        <v>8.0000000000000007E-5</v>
      </c>
      <c r="O64" s="188">
        <f>ROUND(E64*N64,2)</f>
        <v>0</v>
      </c>
      <c r="P64" s="188">
        <v>0</v>
      </c>
      <c r="Q64" s="188">
        <f>ROUND(E64*P64,2)</f>
        <v>0</v>
      </c>
      <c r="R64" s="188" t="s">
        <v>207</v>
      </c>
      <c r="S64" s="188" t="s">
        <v>108</v>
      </c>
      <c r="T64" s="188">
        <v>0.34</v>
      </c>
      <c r="U64" s="189">
        <f>ROUND(E64*T64,2)</f>
        <v>11.42</v>
      </c>
      <c r="V64" s="188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 t="s">
        <v>109</v>
      </c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/>
      <c r="B65" s="177"/>
      <c r="C65" s="199" t="s">
        <v>208</v>
      </c>
      <c r="D65" s="180"/>
      <c r="E65" s="184">
        <v>33.6</v>
      </c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8"/>
      <c r="S65" s="188"/>
      <c r="T65" s="188"/>
      <c r="U65" s="189"/>
      <c r="V65" s="188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 t="s">
        <v>120</v>
      </c>
      <c r="AH65" s="166">
        <v>0</v>
      </c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>
        <v>32</v>
      </c>
      <c r="B66" s="177" t="s">
        <v>209</v>
      </c>
      <c r="C66" s="198" t="s">
        <v>210</v>
      </c>
      <c r="D66" s="179" t="s">
        <v>106</v>
      </c>
      <c r="E66" s="183">
        <v>35.28</v>
      </c>
      <c r="F66" s="188"/>
      <c r="G66" s="188">
        <f t="shared" ref="G65:G67" si="6">ROUND(E66*F66,2)</f>
        <v>0</v>
      </c>
      <c r="H66" s="188">
        <v>48.4</v>
      </c>
      <c r="I66" s="188">
        <f>ROUND(E66*H66,2)</f>
        <v>1707.55</v>
      </c>
      <c r="J66" s="188">
        <v>0</v>
      </c>
      <c r="K66" s="188">
        <f>ROUND(E66*J66,2)</f>
        <v>0</v>
      </c>
      <c r="L66" s="188">
        <v>21</v>
      </c>
      <c r="M66" s="188">
        <f>G66*(1+L66/100)</f>
        <v>0</v>
      </c>
      <c r="N66" s="188">
        <v>5.5000000000000003E-4</v>
      </c>
      <c r="O66" s="188">
        <f>ROUND(E66*N66,2)</f>
        <v>0.02</v>
      </c>
      <c r="P66" s="188">
        <v>0</v>
      </c>
      <c r="Q66" s="188">
        <f>ROUND(E66*P66,2)</f>
        <v>0</v>
      </c>
      <c r="R66" s="188" t="s">
        <v>173</v>
      </c>
      <c r="S66" s="188" t="s">
        <v>108</v>
      </c>
      <c r="T66" s="188">
        <v>0</v>
      </c>
      <c r="U66" s="189">
        <f>ROUND(E66*T66,2)</f>
        <v>0</v>
      </c>
      <c r="V66" s="188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 t="s">
        <v>199</v>
      </c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67"/>
      <c r="B67" s="177"/>
      <c r="C67" s="199" t="s">
        <v>211</v>
      </c>
      <c r="D67" s="180"/>
      <c r="E67" s="184">
        <v>35.28</v>
      </c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 s="189"/>
      <c r="V67" s="188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 t="s">
        <v>120</v>
      </c>
      <c r="AH67" s="166">
        <v>0</v>
      </c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x14ac:dyDescent="0.2">
      <c r="A68" s="173" t="s">
        <v>102</v>
      </c>
      <c r="B68" s="178" t="s">
        <v>74</v>
      </c>
      <c r="C68" s="200" t="s">
        <v>75</v>
      </c>
      <c r="D68" s="181"/>
      <c r="E68" s="185"/>
      <c r="F68" s="190"/>
      <c r="G68" s="190">
        <f>SUM(G69:G75)</f>
        <v>0</v>
      </c>
      <c r="H68" s="190"/>
      <c r="I68" s="190">
        <f>SUM(I69:I75)</f>
        <v>0</v>
      </c>
      <c r="J68" s="190"/>
      <c r="K68" s="190">
        <f>SUM(K69:K75)</f>
        <v>5621.25</v>
      </c>
      <c r="L68" s="190"/>
      <c r="M68" s="190">
        <f>SUM(M69:M75)</f>
        <v>0</v>
      </c>
      <c r="N68" s="190"/>
      <c r="O68" s="190">
        <f>SUM(O69:O75)</f>
        <v>0</v>
      </c>
      <c r="P68" s="190"/>
      <c r="Q68" s="190">
        <f>SUM(Q69:Q75)</f>
        <v>0</v>
      </c>
      <c r="R68" s="190"/>
      <c r="S68" s="190"/>
      <c r="T68" s="190"/>
      <c r="U68" s="191">
        <f>SUM(U69:U75)</f>
        <v>1.22</v>
      </c>
      <c r="V68" s="190"/>
      <c r="AG68" t="s">
        <v>103</v>
      </c>
    </row>
    <row r="69" spans="1:60" outlineLevel="1" x14ac:dyDescent="0.2">
      <c r="A69" s="167">
        <v>33</v>
      </c>
      <c r="B69" s="177" t="s">
        <v>212</v>
      </c>
      <c r="C69" s="198" t="s">
        <v>213</v>
      </c>
      <c r="D69" s="179" t="s">
        <v>114</v>
      </c>
      <c r="E69" s="183">
        <v>11</v>
      </c>
      <c r="F69" s="188"/>
      <c r="G69" s="188">
        <f>ROUND(E69*F69,2)</f>
        <v>0</v>
      </c>
      <c r="H69" s="188">
        <v>0</v>
      </c>
      <c r="I69" s="188">
        <f>ROUND(E69*H69,2)</f>
        <v>0</v>
      </c>
      <c r="J69" s="188">
        <v>24.9</v>
      </c>
      <c r="K69" s="188">
        <f>ROUND(E69*J69,2)</f>
        <v>273.89999999999998</v>
      </c>
      <c r="L69" s="188">
        <v>21</v>
      </c>
      <c r="M69" s="188">
        <f>G69*(1+L69/100)</f>
        <v>0</v>
      </c>
      <c r="N69" s="188">
        <v>0</v>
      </c>
      <c r="O69" s="188">
        <f>ROUND(E69*N69,2)</f>
        <v>0</v>
      </c>
      <c r="P69" s="188">
        <v>0</v>
      </c>
      <c r="Q69" s="188">
        <f>ROUND(E69*P69,2)</f>
        <v>0</v>
      </c>
      <c r="R69" s="188" t="s">
        <v>107</v>
      </c>
      <c r="S69" s="188" t="s">
        <v>108</v>
      </c>
      <c r="T69" s="188">
        <v>0.09</v>
      </c>
      <c r="U69" s="189">
        <f>ROUND(E69*T69,2)</f>
        <v>0.99</v>
      </c>
      <c r="V69" s="188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 t="s">
        <v>109</v>
      </c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outlineLevel="1" x14ac:dyDescent="0.2">
      <c r="A70" s="167">
        <v>34</v>
      </c>
      <c r="B70" s="177" t="s">
        <v>214</v>
      </c>
      <c r="C70" s="198" t="s">
        <v>215</v>
      </c>
      <c r="D70" s="179" t="s">
        <v>203</v>
      </c>
      <c r="E70" s="183">
        <v>23.3</v>
      </c>
      <c r="F70" s="188"/>
      <c r="G70" s="188">
        <f t="shared" ref="G70:G75" si="7">ROUND(E70*F70,2)</f>
        <v>0</v>
      </c>
      <c r="H70" s="188">
        <v>0</v>
      </c>
      <c r="I70" s="188">
        <f>ROUND(E70*H70,2)</f>
        <v>0</v>
      </c>
      <c r="J70" s="188">
        <v>41.5</v>
      </c>
      <c r="K70" s="188">
        <f>ROUND(E70*J70,2)</f>
        <v>966.95</v>
      </c>
      <c r="L70" s="188">
        <v>21</v>
      </c>
      <c r="M70" s="188">
        <f>G70*(1+L70/100)</f>
        <v>0</v>
      </c>
      <c r="N70" s="188">
        <v>0</v>
      </c>
      <c r="O70" s="188">
        <f>ROUND(E70*N70,2)</f>
        <v>0</v>
      </c>
      <c r="P70" s="188">
        <v>0</v>
      </c>
      <c r="Q70" s="188">
        <f>ROUND(E70*P70,2)</f>
        <v>0</v>
      </c>
      <c r="R70" s="188" t="s">
        <v>107</v>
      </c>
      <c r="S70" s="188" t="s">
        <v>108</v>
      </c>
      <c r="T70" s="188">
        <v>0.01</v>
      </c>
      <c r="U70" s="189">
        <f>ROUND(E70*T70,2)</f>
        <v>0.23</v>
      </c>
      <c r="V70" s="188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 t="s">
        <v>109</v>
      </c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 x14ac:dyDescent="0.2">
      <c r="A71" s="167"/>
      <c r="B71" s="177"/>
      <c r="C71" s="199" t="s">
        <v>216</v>
      </c>
      <c r="D71" s="180"/>
      <c r="E71" s="184">
        <v>23.3</v>
      </c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8"/>
      <c r="U71" s="189"/>
      <c r="V71" s="188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 t="s">
        <v>120</v>
      </c>
      <c r="AH71" s="166">
        <v>0</v>
      </c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 x14ac:dyDescent="0.2">
      <c r="A72" s="167">
        <v>35</v>
      </c>
      <c r="B72" s="177" t="s">
        <v>217</v>
      </c>
      <c r="C72" s="198" t="s">
        <v>218</v>
      </c>
      <c r="D72" s="179" t="s">
        <v>203</v>
      </c>
      <c r="E72" s="183">
        <v>116.5</v>
      </c>
      <c r="F72" s="188"/>
      <c r="G72" s="188">
        <f t="shared" si="7"/>
        <v>0</v>
      </c>
      <c r="H72" s="188">
        <v>0</v>
      </c>
      <c r="I72" s="188">
        <f>ROUND(E72*H72,2)</f>
        <v>0</v>
      </c>
      <c r="J72" s="188">
        <v>10.6</v>
      </c>
      <c r="K72" s="188">
        <f>ROUND(E72*J72,2)</f>
        <v>1234.9000000000001</v>
      </c>
      <c r="L72" s="188">
        <v>21</v>
      </c>
      <c r="M72" s="188">
        <f>G72*(1+L72/100)</f>
        <v>0</v>
      </c>
      <c r="N72" s="188">
        <v>0</v>
      </c>
      <c r="O72" s="188">
        <f>ROUND(E72*N72,2)</f>
        <v>0</v>
      </c>
      <c r="P72" s="188">
        <v>0</v>
      </c>
      <c r="Q72" s="188">
        <f>ROUND(E72*P72,2)</f>
        <v>0</v>
      </c>
      <c r="R72" s="188" t="s">
        <v>107</v>
      </c>
      <c r="S72" s="188" t="s">
        <v>108</v>
      </c>
      <c r="T72" s="188">
        <v>0</v>
      </c>
      <c r="U72" s="189">
        <f>ROUND(E72*T72,2)</f>
        <v>0</v>
      </c>
      <c r="V72" s="188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 t="s">
        <v>109</v>
      </c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 x14ac:dyDescent="0.2">
      <c r="A73" s="167"/>
      <c r="B73" s="177"/>
      <c r="C73" s="199" t="s">
        <v>219</v>
      </c>
      <c r="D73" s="180"/>
      <c r="E73" s="184">
        <v>116.5</v>
      </c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9"/>
      <c r="V73" s="188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 t="s">
        <v>120</v>
      </c>
      <c r="AH73" s="166">
        <v>0</v>
      </c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 x14ac:dyDescent="0.2">
      <c r="A74" s="167">
        <v>36</v>
      </c>
      <c r="B74" s="177" t="s">
        <v>220</v>
      </c>
      <c r="C74" s="198" t="s">
        <v>221</v>
      </c>
      <c r="D74" s="179" t="s">
        <v>203</v>
      </c>
      <c r="E74" s="183">
        <v>18.13</v>
      </c>
      <c r="F74" s="188"/>
      <c r="G74" s="188">
        <f t="shared" si="7"/>
        <v>0</v>
      </c>
      <c r="H74" s="188">
        <v>0</v>
      </c>
      <c r="I74" s="188">
        <f>ROUND(E74*H74,2)</f>
        <v>0</v>
      </c>
      <c r="J74" s="188">
        <v>135</v>
      </c>
      <c r="K74" s="188">
        <f>ROUND(E74*J74,2)</f>
        <v>2447.5500000000002</v>
      </c>
      <c r="L74" s="188">
        <v>21</v>
      </c>
      <c r="M74" s="188">
        <f>G74*(1+L74/100)</f>
        <v>0</v>
      </c>
      <c r="N74" s="188">
        <v>0</v>
      </c>
      <c r="O74" s="188">
        <f>ROUND(E74*N74,2)</f>
        <v>0</v>
      </c>
      <c r="P74" s="188">
        <v>0</v>
      </c>
      <c r="Q74" s="188">
        <f>ROUND(E74*P74,2)</f>
        <v>0</v>
      </c>
      <c r="R74" s="188" t="s">
        <v>222</v>
      </c>
      <c r="S74" s="188" t="s">
        <v>108</v>
      </c>
      <c r="T74" s="188">
        <v>0</v>
      </c>
      <c r="U74" s="189">
        <f>ROUND(E74*T74,2)</f>
        <v>0</v>
      </c>
      <c r="V74" s="188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 t="s">
        <v>109</v>
      </c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 x14ac:dyDescent="0.2">
      <c r="A75" s="192">
        <v>37</v>
      </c>
      <c r="B75" s="193" t="s">
        <v>223</v>
      </c>
      <c r="C75" s="201" t="s">
        <v>224</v>
      </c>
      <c r="D75" s="194" t="s">
        <v>203</v>
      </c>
      <c r="E75" s="195">
        <v>5.17</v>
      </c>
      <c r="F75" s="196"/>
      <c r="G75" s="196">
        <f t="shared" si="7"/>
        <v>0</v>
      </c>
      <c r="H75" s="196">
        <v>0</v>
      </c>
      <c r="I75" s="196">
        <f>ROUND(E75*H75,2)</f>
        <v>0</v>
      </c>
      <c r="J75" s="196">
        <v>135</v>
      </c>
      <c r="K75" s="196">
        <f>ROUND(E75*J75,2)</f>
        <v>697.95</v>
      </c>
      <c r="L75" s="196">
        <v>21</v>
      </c>
      <c r="M75" s="196">
        <f>G75*(1+L75/100)</f>
        <v>0</v>
      </c>
      <c r="N75" s="196">
        <v>0</v>
      </c>
      <c r="O75" s="196">
        <f>ROUND(E75*N75,2)</f>
        <v>0</v>
      </c>
      <c r="P75" s="196">
        <v>0</v>
      </c>
      <c r="Q75" s="196">
        <f>ROUND(E75*P75,2)</f>
        <v>0</v>
      </c>
      <c r="R75" s="196" t="s">
        <v>222</v>
      </c>
      <c r="S75" s="196" t="s">
        <v>108</v>
      </c>
      <c r="T75" s="196">
        <v>0</v>
      </c>
      <c r="U75" s="197">
        <f>ROUND(E75*T75,2)</f>
        <v>0</v>
      </c>
      <c r="V75" s="196"/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 t="s">
        <v>109</v>
      </c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x14ac:dyDescent="0.2">
      <c r="A76" s="6"/>
      <c r="B76" s="7" t="s">
        <v>225</v>
      </c>
      <c r="C76" s="202" t="s">
        <v>225</v>
      </c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AE76">
        <v>15</v>
      </c>
      <c r="AF76">
        <v>21</v>
      </c>
    </row>
    <row r="77" spans="1:60" x14ac:dyDescent="0.2">
      <c r="C77" s="203"/>
      <c r="D77" s="161"/>
      <c r="AG77" t="s">
        <v>226</v>
      </c>
    </row>
    <row r="78" spans="1:60" x14ac:dyDescent="0.2">
      <c r="D78" s="161"/>
    </row>
    <row r="79" spans="1:60" x14ac:dyDescent="0.2">
      <c r="D79" s="161"/>
    </row>
    <row r="80" spans="1:60" x14ac:dyDescent="0.2">
      <c r="D80" s="161"/>
    </row>
    <row r="81" spans="4:4" x14ac:dyDescent="0.2">
      <c r="D81" s="161"/>
    </row>
    <row r="82" spans="4:4" x14ac:dyDescent="0.2">
      <c r="D82" s="161"/>
    </row>
    <row r="83" spans="4:4" x14ac:dyDescent="0.2">
      <c r="D83" s="161"/>
    </row>
    <row r="84" spans="4:4" x14ac:dyDescent="0.2">
      <c r="D84" s="161"/>
    </row>
    <row r="85" spans="4:4" x14ac:dyDescent="0.2">
      <c r="D85" s="161"/>
    </row>
    <row r="86" spans="4:4" x14ac:dyDescent="0.2">
      <c r="D86" s="161"/>
    </row>
    <row r="87" spans="4:4" x14ac:dyDescent="0.2">
      <c r="D87" s="161"/>
    </row>
    <row r="88" spans="4:4" x14ac:dyDescent="0.2">
      <c r="D88" s="161"/>
    </row>
    <row r="89" spans="4:4" x14ac:dyDescent="0.2">
      <c r="D89" s="161"/>
    </row>
    <row r="90" spans="4:4" x14ac:dyDescent="0.2">
      <c r="D90" s="161"/>
    </row>
    <row r="91" spans="4:4" x14ac:dyDescent="0.2">
      <c r="D91" s="161"/>
    </row>
    <row r="92" spans="4:4" x14ac:dyDescent="0.2">
      <c r="D92" s="161"/>
    </row>
    <row r="93" spans="4:4" x14ac:dyDescent="0.2">
      <c r="D93" s="161"/>
    </row>
    <row r="94" spans="4:4" x14ac:dyDescent="0.2">
      <c r="D94" s="161"/>
    </row>
    <row r="95" spans="4:4" x14ac:dyDescent="0.2">
      <c r="D95" s="161"/>
    </row>
    <row r="96" spans="4:4" x14ac:dyDescent="0.2">
      <c r="D96" s="161"/>
    </row>
    <row r="97" spans="4:4" x14ac:dyDescent="0.2">
      <c r="D97" s="161"/>
    </row>
    <row r="98" spans="4:4" x14ac:dyDescent="0.2">
      <c r="D98" s="161"/>
    </row>
    <row r="99" spans="4:4" x14ac:dyDescent="0.2">
      <c r="D99" s="161"/>
    </row>
    <row r="100" spans="4:4" x14ac:dyDescent="0.2">
      <c r="D100" s="161"/>
    </row>
    <row r="101" spans="4:4" x14ac:dyDescent="0.2">
      <c r="D101" s="161"/>
    </row>
    <row r="102" spans="4:4" x14ac:dyDescent="0.2">
      <c r="D102" s="161"/>
    </row>
    <row r="103" spans="4:4" x14ac:dyDescent="0.2">
      <c r="D103" s="161"/>
    </row>
    <row r="104" spans="4:4" x14ac:dyDescent="0.2">
      <c r="D104" s="161"/>
    </row>
    <row r="105" spans="4:4" x14ac:dyDescent="0.2">
      <c r="D105" s="161"/>
    </row>
    <row r="106" spans="4:4" x14ac:dyDescent="0.2">
      <c r="D106" s="161"/>
    </row>
    <row r="107" spans="4:4" x14ac:dyDescent="0.2">
      <c r="D107" s="161"/>
    </row>
    <row r="108" spans="4:4" x14ac:dyDescent="0.2">
      <c r="D108" s="161"/>
    </row>
    <row r="109" spans="4:4" x14ac:dyDescent="0.2">
      <c r="D109" s="161"/>
    </row>
    <row r="110" spans="4:4" x14ac:dyDescent="0.2">
      <c r="D110" s="161"/>
    </row>
    <row r="111" spans="4:4" x14ac:dyDescent="0.2">
      <c r="D111" s="161"/>
    </row>
    <row r="112" spans="4:4" x14ac:dyDescent="0.2">
      <c r="D112" s="161"/>
    </row>
    <row r="113" spans="4:4" x14ac:dyDescent="0.2">
      <c r="D113" s="161"/>
    </row>
    <row r="114" spans="4:4" x14ac:dyDescent="0.2">
      <c r="D114" s="161"/>
    </row>
    <row r="115" spans="4:4" x14ac:dyDescent="0.2">
      <c r="D115" s="161"/>
    </row>
    <row r="116" spans="4:4" x14ac:dyDescent="0.2">
      <c r="D116" s="161"/>
    </row>
    <row r="117" spans="4:4" x14ac:dyDescent="0.2">
      <c r="D117" s="161"/>
    </row>
    <row r="118" spans="4:4" x14ac:dyDescent="0.2">
      <c r="D118" s="161"/>
    </row>
    <row r="119" spans="4:4" x14ac:dyDescent="0.2">
      <c r="D119" s="161"/>
    </row>
    <row r="120" spans="4:4" x14ac:dyDescent="0.2">
      <c r="D120" s="161"/>
    </row>
    <row r="121" spans="4:4" x14ac:dyDescent="0.2">
      <c r="D121" s="161"/>
    </row>
    <row r="122" spans="4:4" x14ac:dyDescent="0.2">
      <c r="D122" s="161"/>
    </row>
    <row r="123" spans="4:4" x14ac:dyDescent="0.2">
      <c r="D123" s="161"/>
    </row>
    <row r="124" spans="4:4" x14ac:dyDescent="0.2">
      <c r="D124" s="161"/>
    </row>
    <row r="125" spans="4:4" x14ac:dyDescent="0.2">
      <c r="D125" s="161"/>
    </row>
    <row r="126" spans="4:4" x14ac:dyDescent="0.2">
      <c r="D126" s="161"/>
    </row>
    <row r="127" spans="4:4" x14ac:dyDescent="0.2">
      <c r="D127" s="161"/>
    </row>
    <row r="128" spans="4:4" x14ac:dyDescent="0.2">
      <c r="D128" s="161"/>
    </row>
    <row r="129" spans="4:4" x14ac:dyDescent="0.2">
      <c r="D129" s="161"/>
    </row>
    <row r="130" spans="4:4" x14ac:dyDescent="0.2">
      <c r="D130" s="161"/>
    </row>
    <row r="131" spans="4:4" x14ac:dyDescent="0.2">
      <c r="D131" s="161"/>
    </row>
    <row r="132" spans="4:4" x14ac:dyDescent="0.2">
      <c r="D132" s="161"/>
    </row>
    <row r="133" spans="4:4" x14ac:dyDescent="0.2">
      <c r="D133" s="161"/>
    </row>
    <row r="134" spans="4:4" x14ac:dyDescent="0.2">
      <c r="D134" s="161"/>
    </row>
    <row r="135" spans="4:4" x14ac:dyDescent="0.2">
      <c r="D135" s="161"/>
    </row>
    <row r="136" spans="4:4" x14ac:dyDescent="0.2">
      <c r="D136" s="161"/>
    </row>
    <row r="137" spans="4:4" x14ac:dyDescent="0.2">
      <c r="D137" s="161"/>
    </row>
    <row r="138" spans="4:4" x14ac:dyDescent="0.2">
      <c r="D138" s="161"/>
    </row>
    <row r="139" spans="4:4" x14ac:dyDescent="0.2">
      <c r="D139" s="161"/>
    </row>
    <row r="140" spans="4:4" x14ac:dyDescent="0.2">
      <c r="D140" s="161"/>
    </row>
    <row r="141" spans="4:4" x14ac:dyDescent="0.2">
      <c r="D141" s="161"/>
    </row>
    <row r="142" spans="4:4" x14ac:dyDescent="0.2">
      <c r="D142" s="161"/>
    </row>
    <row r="143" spans="4:4" x14ac:dyDescent="0.2">
      <c r="D143" s="161"/>
    </row>
    <row r="144" spans="4:4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4">
    <mergeCell ref="A1:G1"/>
    <mergeCell ref="C2:G2"/>
    <mergeCell ref="C3:G3"/>
    <mergeCell ref="C4:G4"/>
  </mergeCells>
  <pageMargins left="0.59055118110236227" right="0.23622047244094491" top="0.98425196850393704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06 1 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'06 1 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Podlipná Jana, Ing.</dc:creator>
  <cp:lastModifiedBy>DANEKL</cp:lastModifiedBy>
  <cp:lastPrinted>2016-12-06T12:32:46Z</cp:lastPrinted>
  <dcterms:created xsi:type="dcterms:W3CDTF">2009-04-08T07:15:50Z</dcterms:created>
  <dcterms:modified xsi:type="dcterms:W3CDTF">2017-05-29T12:59:43Z</dcterms:modified>
</cp:coreProperties>
</file>